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64436D4B-E200-41E8-8318-351A22F43269}" xr6:coauthVersionLast="36" xr6:coauthVersionMax="36" xr10:uidLastSave="{00000000-0000-0000-0000-000000000000}"/>
  <bookViews>
    <workbookView xWindow="0" yWindow="0" windowWidth="24120" windowHeight="9825" activeTab="8" xr2:uid="{00000000-000D-0000-FFFF-FFFF00000000}"/>
  </bookViews>
  <sheets>
    <sheet name="ЦПП" sheetId="10" r:id="rId1"/>
    <sheet name="Форма 1" sheetId="1" r:id="rId2"/>
    <sheet name="Форма 2" sheetId="2" r:id="rId3"/>
    <sheet name="Форма 3" sheetId="3" r:id="rId4"/>
    <sheet name="Форма 4" sheetId="4" r:id="rId5"/>
    <sheet name="Форма 5" sheetId="5" r:id="rId6"/>
    <sheet name="Форма 6" sheetId="6" r:id="rId7"/>
    <sheet name="ОЭфР ГП" sheetId="8" r:id="rId8"/>
    <sheet name="Оценка в целом " sheetId="14" r:id="rId9"/>
  </sheets>
  <definedNames>
    <definedName name="_GoBack" localSheetId="8">'Оценка в целом '!$A$51</definedName>
    <definedName name="_xlnm.Print_Area" localSheetId="8">'Оценка в целом '!$A$1:$H$107</definedName>
    <definedName name="_xlnm.Print_Area" localSheetId="3">'Форма 3'!$A$1:$E$8</definedName>
    <definedName name="_xlnm.Print_Area" localSheetId="0">ЦПП!$A$1:$I$34</definedName>
  </definedNames>
  <calcPr calcId="191029"/>
</workbook>
</file>

<file path=xl/calcChain.xml><?xml version="1.0" encoding="utf-8"?>
<calcChain xmlns="http://schemas.openxmlformats.org/spreadsheetml/2006/main">
  <c r="E32" i="14" l="1"/>
  <c r="G32" i="14"/>
  <c r="E37" i="14" s="1"/>
  <c r="G24" i="14"/>
  <c r="G29" i="10"/>
  <c r="G24" i="10" l="1"/>
  <c r="G16" i="10"/>
  <c r="E24" i="14" l="1"/>
  <c r="G21" i="10" l="1"/>
  <c r="E24" i="10"/>
  <c r="E25" i="10"/>
  <c r="E26" i="10"/>
  <c r="E16" i="10"/>
  <c r="E15" i="10"/>
  <c r="F8" i="10"/>
  <c r="E9" i="10"/>
  <c r="E14" i="10"/>
  <c r="E19" i="14" l="1"/>
  <c r="G19" i="14" s="1"/>
  <c r="E31" i="14"/>
  <c r="E20" i="14"/>
  <c r="F16" i="14"/>
  <c r="F17" i="14"/>
  <c r="J11" i="8"/>
  <c r="L11" i="8" s="1"/>
  <c r="E23" i="10" l="1"/>
  <c r="E22" i="10"/>
  <c r="E20" i="10" l="1"/>
  <c r="G20" i="10" s="1"/>
  <c r="G29" i="14" l="1"/>
  <c r="E28" i="14"/>
  <c r="G28" i="14" s="1"/>
  <c r="E30" i="14"/>
  <c r="E27" i="14"/>
  <c r="E26" i="14"/>
  <c r="E25" i="14"/>
  <c r="G25" i="14" s="1"/>
  <c r="E23" i="14"/>
  <c r="E22" i="14"/>
  <c r="E21" i="14"/>
  <c r="G21" i="14" s="1"/>
  <c r="E18" i="14"/>
  <c r="E15" i="14"/>
  <c r="E14" i="14"/>
  <c r="E13" i="14"/>
  <c r="G13" i="14" s="1"/>
  <c r="I37" i="14" l="1"/>
  <c r="E17" i="10" l="1"/>
  <c r="G17" i="10" s="1"/>
  <c r="E10" i="10" l="1"/>
  <c r="E11" i="10"/>
  <c r="G11" i="10" s="1"/>
  <c r="C9" i="3" l="1"/>
  <c r="F6" i="2" l="1"/>
  <c r="F8" i="2"/>
  <c r="F9" i="2"/>
  <c r="D5" i="2"/>
  <c r="H5" i="1"/>
  <c r="G5" i="1"/>
  <c r="E5" i="10" l="1"/>
  <c r="G5" i="10" s="1"/>
  <c r="D53" i="14" l="1"/>
  <c r="E19" i="10"/>
  <c r="E18" i="10"/>
  <c r="H6" i="1" l="1"/>
  <c r="G6" i="1"/>
  <c r="E5" i="2" l="1"/>
  <c r="F5" i="2" l="1"/>
  <c r="E13" i="10" l="1"/>
  <c r="G13" i="10" s="1"/>
  <c r="E12" i="10"/>
  <c r="E7" i="10"/>
  <c r="E6" i="10"/>
  <c r="G31" i="10" l="1"/>
  <c r="H4" i="10"/>
  <c r="I4" i="10" s="1"/>
  <c r="I11" i="8"/>
  <c r="M11" i="8" s="1"/>
</calcChain>
</file>

<file path=xl/sharedStrings.xml><?xml version="1.0" encoding="utf-8"?>
<sst xmlns="http://schemas.openxmlformats.org/spreadsheetml/2006/main" count="247" uniqueCount="186">
  <si>
    <t>Расходы бюджета УР, тыс. рублей</t>
  </si>
  <si>
    <t>Сводная бюджетная роспись, план на 1 января отчетного года</t>
  </si>
  <si>
    <t>Кассовое исполнение на 31 декабря отчетного года</t>
  </si>
  <si>
    <t>К плану на 1 января отчетного года</t>
  </si>
  <si>
    <t>К плану на 31 декабря отчетного года</t>
  </si>
  <si>
    <t xml:space="preserve">№ 
Программы </t>
  </si>
  <si>
    <t>Наименование 
государсвтенной 
программы</t>
  </si>
  <si>
    <t>Ответственный 
исполнитель</t>
  </si>
  <si>
    <t>Источник финансирования</t>
  </si>
  <si>
    <t>Оценка расходов, тыс. рублей</t>
  </si>
  <si>
    <t>ВСЕГО</t>
  </si>
  <si>
    <t>субвенции из федерального бюджета</t>
  </si>
  <si>
    <t>Оценка расходов (по ГП)</t>
  </si>
  <si>
    <t xml:space="preserve">Фактические расходы на отчетную дату </t>
  </si>
  <si>
    <t>Выполнено</t>
  </si>
  <si>
    <t>Причины/Проблемы, возникшие в ходе реализации мероприятий</t>
  </si>
  <si>
    <t>Всего</t>
  </si>
  <si>
    <t>Внесение изменений в ГП</t>
  </si>
  <si>
    <t>№ п/п</t>
  </si>
  <si>
    <t>Наименование госпрограммы (подпрограммы)</t>
  </si>
  <si>
    <t>количество целевых показателей</t>
  </si>
  <si>
    <t>фактические расходы на реализацию государственной программы в отчетном году</t>
  </si>
  <si>
    <t>плановые расходы на реализацию государственной программы в отчетном году</t>
  </si>
  <si>
    <t xml:space="preserve">степень достижения планового значения каждого целевого показателя (индикатора) </t>
  </si>
  <si>
    <t xml:space="preserve">  степень достижения плановых значений целевых показателей (индикаторов) в целом </t>
  </si>
  <si>
    <t xml:space="preserve"> степень реализации мероприятий</t>
  </si>
  <si>
    <t xml:space="preserve"> степень соответствия запланированному уровню за счет средств бюджета УР</t>
  </si>
  <si>
    <t>  эффективность использования средств бюджета УР</t>
  </si>
  <si>
    <t xml:space="preserve"> эффективность реализации государственной программы</t>
  </si>
  <si>
    <t>N</t>
  </si>
  <si>
    <t xml:space="preserve"> Мв</t>
  </si>
  <si>
    <t xml:space="preserve"> М</t>
  </si>
  <si>
    <t xml:space="preserve">Рф </t>
  </si>
  <si>
    <t>Рп</t>
  </si>
  <si>
    <r>
      <t>СД</t>
    </r>
    <r>
      <rPr>
        <vertAlign val="subscript"/>
        <sz val="11"/>
        <color theme="1"/>
        <rFont val="Times New Roman"/>
        <family val="1"/>
        <charset val="204"/>
      </rPr>
      <t>цп</t>
    </r>
    <r>
      <rPr>
        <sz val="11"/>
        <color theme="1"/>
        <rFont val="Times New Roman"/>
        <family val="1"/>
        <charset val="204"/>
      </rPr>
      <t xml:space="preserve"> = ЗП</t>
    </r>
    <r>
      <rPr>
        <vertAlign val="subscript"/>
        <sz val="11"/>
        <color theme="1"/>
        <rFont val="Times New Roman"/>
        <family val="1"/>
        <charset val="204"/>
      </rPr>
      <t xml:space="preserve">ф </t>
    </r>
    <r>
      <rPr>
        <sz val="11"/>
        <color theme="1"/>
        <rFont val="Times New Roman"/>
        <family val="1"/>
        <charset val="204"/>
      </rPr>
      <t>/ ЗП</t>
    </r>
    <r>
      <rPr>
        <vertAlign val="subscript"/>
        <sz val="11"/>
        <color theme="1"/>
        <rFont val="Times New Roman"/>
        <family val="1"/>
        <charset val="204"/>
      </rPr>
      <t>п</t>
    </r>
  </si>
  <si>
    <t>СДг/п = ∑ СДцп / N</t>
  </si>
  <si>
    <t>СРм = Мв / М</t>
  </si>
  <si>
    <t>ССур = Рф / Рп</t>
  </si>
  <si>
    <r>
      <t>Э</t>
    </r>
    <r>
      <rPr>
        <vertAlign val="subscript"/>
        <sz val="11"/>
        <color theme="1"/>
        <rFont val="Times New Roman"/>
        <family val="1"/>
        <charset val="204"/>
      </rPr>
      <t>ис</t>
    </r>
    <r>
      <rPr>
        <sz val="11"/>
        <color theme="1"/>
        <rFont val="Times New Roman"/>
        <family val="1"/>
        <charset val="204"/>
      </rPr>
      <t xml:space="preserve"> = СР</t>
    </r>
    <r>
      <rPr>
        <vertAlign val="subscript"/>
        <sz val="11"/>
        <color theme="1"/>
        <rFont val="Times New Roman"/>
        <family val="1"/>
        <charset val="204"/>
      </rPr>
      <t>м</t>
    </r>
    <r>
      <rPr>
        <sz val="11"/>
        <color theme="1"/>
        <rFont val="Times New Roman"/>
        <family val="1"/>
        <charset val="204"/>
      </rPr>
      <t xml:space="preserve"> / Ссур</t>
    </r>
  </si>
  <si>
    <r>
      <t>ЭР</t>
    </r>
    <r>
      <rPr>
        <vertAlign val="subscript"/>
        <sz val="11"/>
        <color theme="1"/>
        <rFont val="Times New Roman"/>
        <family val="1"/>
        <charset val="204"/>
      </rPr>
      <t xml:space="preserve">г/п </t>
    </r>
    <r>
      <rPr>
        <sz val="11"/>
        <color theme="1"/>
        <rFont val="Times New Roman"/>
        <family val="1"/>
        <charset val="204"/>
      </rPr>
      <t>=</t>
    </r>
    <r>
      <rPr>
        <vertAlign val="subscript"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СД</t>
    </r>
    <r>
      <rPr>
        <vertAlign val="subscript"/>
        <sz val="11"/>
        <color theme="1"/>
        <rFont val="Times New Roman"/>
        <family val="1"/>
        <charset val="204"/>
      </rPr>
      <t>г/п</t>
    </r>
    <r>
      <rPr>
        <sz val="11"/>
        <color theme="1"/>
        <rFont val="Times New Roman"/>
        <family val="1"/>
        <charset val="204"/>
      </rPr>
      <t>*Э</t>
    </r>
    <r>
      <rPr>
        <vertAlign val="subscript"/>
        <sz val="11"/>
        <color theme="1"/>
        <rFont val="Times New Roman"/>
        <family val="1"/>
        <charset val="204"/>
      </rPr>
      <t>ис</t>
    </r>
  </si>
  <si>
    <t>Развитие лесного хозяйства</t>
  </si>
  <si>
    <t>№п/п</t>
  </si>
  <si>
    <t>Процент исполнения расходов бюджета УР на оказание госуслуги (работы)</t>
  </si>
  <si>
    <t xml:space="preserve">Целевые показатели </t>
  </si>
  <si>
    <t>выполнено</t>
  </si>
  <si>
    <t>Выполнено
 частично</t>
  </si>
  <si>
    <t>иные источники</t>
  </si>
  <si>
    <t>Отношение фактических расходов к оценке расходов, %</t>
  </si>
  <si>
    <t>Наименование 
государственной 
программы</t>
  </si>
  <si>
    <t>Кассовый расход, в %</t>
  </si>
  <si>
    <t>Наименование Государственной программы</t>
  </si>
  <si>
    <t xml:space="preserve">Количество  ПП/основных мероприятий/мероприятий </t>
  </si>
  <si>
    <t xml:space="preserve">Запланировано </t>
  </si>
  <si>
    <t>Наименование целевого показателя</t>
  </si>
  <si>
    <t>план</t>
  </si>
  <si>
    <t>факт</t>
  </si>
  <si>
    <t>степень достижения каждого целевого показателя (индикатора)</t>
  </si>
  <si>
    <t>степень достижения целевых показателей (индикатора) в целом</t>
  </si>
  <si>
    <t>увеличение значений</t>
  </si>
  <si>
    <t>снижение значений</t>
  </si>
  <si>
    <t>принимаемое</t>
  </si>
  <si>
    <t>Лесистость территории Удмуртской Республики</t>
  </si>
  <si>
    <t xml:space="preserve">Доля крупных лесных пожаров в общем количестве возникших лесных пожаров </t>
  </si>
  <si>
    <t>01</t>
  </si>
  <si>
    <t>02</t>
  </si>
  <si>
    <t>03</t>
  </si>
  <si>
    <t>04</t>
  </si>
  <si>
    <t>бюджет Удмуртской Республики, в том числе:</t>
  </si>
  <si>
    <t>субсидии из федерального бюджета</t>
  </si>
  <si>
    <t>Наименование государственной программы</t>
  </si>
  <si>
    <t>Ответсвенный исполнитель</t>
  </si>
  <si>
    <t>Министерство лесного хозяйства Удмуртской Республики</t>
  </si>
  <si>
    <t>РАСЧЕТ ЭФФЕКТИВНОСТИ  ГОСУДАРСТВЕННОЙ ПРОГРАММЫ  УДМУРТСКОЙ  РЕСПУБЛИКИ</t>
  </si>
  <si>
    <t>Развитие лесного хозяйства на 2013-2020 годы</t>
  </si>
  <si>
    <t>Развитие лесного хозяйства Удмуртской Республики</t>
  </si>
  <si>
    <t>Доля наличия семян лесных растений на начало лесокультурного сезона к общему объему семян, необходимому для обеспечения посевов в лесных питомниках</t>
  </si>
  <si>
    <t>Доля государственных услуг, указанных в части 3 статьи 1 Федерального закона №210-ФЗ, предоставленных на основании заявлений и документов, поданных в электронной форме через федеральную государственную информационную систему "Единый портал государственных и муниципальных услуг  (функций)" и (или) государственную информационную систему Удмуртской Республики "Портал государственных и муниципальных услуг (функций)", от общего количества предоставленных услуг</t>
  </si>
  <si>
    <t>Доля государственных услуг, предоставляемых по принципу "одного окна" в многофункциональных центрах предоставления государственных и муниципальных услуг, от числа государственных услуг, включенных в перечень государственных услуг, утвержденный постановлением Правительства Удмуртской Республики от 4 марта 2013 года №97</t>
  </si>
  <si>
    <t>не более 2</t>
  </si>
  <si>
    <t>не более 15</t>
  </si>
  <si>
    <t>Невыполнено</t>
  </si>
  <si>
    <t>В случае когда фактические расходы меньше плановых Степень соответствия равно 1</t>
  </si>
  <si>
    <t xml:space="preserve">Расчет оценки эффективности реализации </t>
  </si>
  <si>
    <t>Ответственный исполнитель – Министерство экономики Удмуртской Республики</t>
  </si>
  <si>
    <t>Наименование целевого показателя (индикатора)</t>
  </si>
  <si>
    <t>Для показателей с желаемой тенденцией увеличения:</t>
  </si>
  <si>
    <r>
      <t>СД</t>
    </r>
    <r>
      <rPr>
        <vertAlign val="subscript"/>
        <sz val="10"/>
        <color rgb="FF000000"/>
        <rFont val="Times New Roman"/>
        <family val="1"/>
        <charset val="204"/>
      </rPr>
      <t>ЦП</t>
    </r>
    <r>
      <rPr>
        <sz val="10"/>
        <color rgb="FF000000"/>
        <rFont val="Times New Roman"/>
        <family val="1"/>
        <charset val="204"/>
      </rPr>
      <t>=ЗП</t>
    </r>
    <r>
      <rPr>
        <vertAlign val="subscript"/>
        <sz val="10"/>
        <color rgb="FF000000"/>
        <rFont val="Times New Roman"/>
        <family val="1"/>
        <charset val="204"/>
      </rPr>
      <t>Ф</t>
    </r>
    <r>
      <rPr>
        <sz val="10"/>
        <color rgb="FF000000"/>
        <rFont val="Times New Roman"/>
        <family val="1"/>
        <charset val="204"/>
      </rPr>
      <t>/ЗП</t>
    </r>
    <r>
      <rPr>
        <vertAlign val="subscript"/>
        <sz val="10"/>
        <color rgb="FF000000"/>
        <rFont val="Times New Roman"/>
        <family val="1"/>
        <charset val="204"/>
      </rPr>
      <t>П</t>
    </r>
  </si>
  <si>
    <t>Для показателей с желаемой тенденцией уменьшения:</t>
  </si>
  <si>
    <r>
      <t>СД</t>
    </r>
    <r>
      <rPr>
        <vertAlign val="subscript"/>
        <sz val="10"/>
        <color rgb="FF000000"/>
        <rFont val="Times New Roman"/>
        <family val="1"/>
        <charset val="204"/>
      </rPr>
      <t>ЦП</t>
    </r>
    <r>
      <rPr>
        <sz val="10"/>
        <color rgb="FF000000"/>
        <rFont val="Times New Roman"/>
        <family val="1"/>
        <charset val="204"/>
      </rPr>
      <t>=ЗП</t>
    </r>
    <r>
      <rPr>
        <vertAlign val="subscript"/>
        <sz val="10"/>
        <color rgb="FF000000"/>
        <rFont val="Times New Roman"/>
        <family val="1"/>
        <charset val="204"/>
      </rPr>
      <t>П</t>
    </r>
    <r>
      <rPr>
        <sz val="10"/>
        <color rgb="FF000000"/>
        <rFont val="Times New Roman"/>
        <family val="1"/>
        <charset val="204"/>
      </rPr>
      <t>/ЗП</t>
    </r>
    <r>
      <rPr>
        <vertAlign val="subscript"/>
        <sz val="10"/>
        <color rgb="FF000000"/>
        <rFont val="Times New Roman"/>
        <family val="1"/>
        <charset val="204"/>
      </rPr>
      <t>Ф</t>
    </r>
  </si>
  <si>
    <t>Обоснование отклонений значений целевого показателя (индикатора) на конец отчетного периода</t>
  </si>
  <si>
    <r>
      <t>ЗП</t>
    </r>
    <r>
      <rPr>
        <vertAlign val="subscript"/>
        <sz val="10"/>
        <color rgb="FF000000"/>
        <rFont val="Times New Roman"/>
        <family val="1"/>
        <charset val="204"/>
      </rPr>
      <t>П</t>
    </r>
  </si>
  <si>
    <r>
      <t>ЗП</t>
    </r>
    <r>
      <rPr>
        <vertAlign val="subscript"/>
        <sz val="10"/>
        <color rgb="FF000000"/>
        <rFont val="Times New Roman"/>
        <family val="1"/>
        <charset val="204"/>
      </rPr>
      <t>Ф</t>
    </r>
  </si>
  <si>
    <t>2) Оценивается степень достижения плановых значений целевых показателей (индикаторов) государственной программы в целом по следующей формуле:</t>
  </si>
  <si>
    <t>N – число целевых показателей (индикаторов).</t>
  </si>
  <si>
    <t>3) Оценивается степень реализации мероприятий государственной программы по следующей формуле:</t>
  </si>
  <si>
    <t>М – общее количество мероприятий, запланированных к реализации в отчетном году.</t>
  </si>
  <si>
    <t xml:space="preserve">4) Оценивается степень соответствия запланированному уровню расходов государственной программы за счет средств бюджета Удмуртской Республики в целом. </t>
  </si>
  <si>
    <t>6) Оценивается эффективность реализации государственной программы по следующей формуле:</t>
  </si>
  <si>
    <t>Государственная программа Удмуртской Республики "Развитие лесного хозяйства"</t>
  </si>
  <si>
    <t>Принимаемое</t>
  </si>
  <si>
    <t xml:space="preserve">Показатель выполнен. </t>
  </si>
  <si>
    <t>1)      Оценивается степень достижения планового значения каждого целевого показателя (индикатора) государственной программы и ее подпрограмм в соответствии с методикой оценки эффективности реализации государственных программ Удмуртской Республики, утвержденной постановлением Правительства Удмуртской Республики от 30 декабря 2013 года № 611</t>
  </si>
  <si>
    <r>
      <t>∑СД</t>
    </r>
    <r>
      <rPr>
        <b/>
        <vertAlign val="subscript"/>
        <sz val="12"/>
        <color rgb="FF000000"/>
        <rFont val="Times New Roman"/>
        <family val="1"/>
        <charset val="204"/>
      </rPr>
      <t>ЦП</t>
    </r>
  </si>
  <si>
    <r>
      <t>СД</t>
    </r>
    <r>
      <rPr>
        <vertAlign val="subscript"/>
        <sz val="12"/>
        <color theme="1"/>
        <rFont val="Times New Roman"/>
        <family val="1"/>
        <charset val="204"/>
      </rPr>
      <t>ЦП</t>
    </r>
    <r>
      <rPr>
        <sz val="12"/>
        <color theme="1"/>
        <rFont val="Times New Roman"/>
        <family val="1"/>
        <charset val="204"/>
      </rPr>
      <t xml:space="preserve"> – степень достижения планового значения целевого показателя (индикатора);</t>
    </r>
  </si>
  <si>
    <r>
      <t>ЗП</t>
    </r>
    <r>
      <rPr>
        <vertAlign val="subscript"/>
        <sz val="12"/>
        <color theme="1"/>
        <rFont val="Times New Roman"/>
        <family val="1"/>
        <charset val="204"/>
      </rPr>
      <t>Ф</t>
    </r>
    <r>
      <rPr>
        <sz val="12"/>
        <color theme="1"/>
        <rFont val="Times New Roman"/>
        <family val="1"/>
        <charset val="204"/>
      </rPr>
      <t xml:space="preserve"> – фактическое значение целевого показателя (индикатора), достигнутое на конец отчетного года;</t>
    </r>
  </si>
  <si>
    <r>
      <t>ЗП</t>
    </r>
    <r>
      <rPr>
        <vertAlign val="subscript"/>
        <sz val="12"/>
        <color theme="1"/>
        <rFont val="Times New Roman"/>
        <family val="1"/>
        <charset val="204"/>
      </rPr>
      <t>П</t>
    </r>
    <r>
      <rPr>
        <sz val="12"/>
        <color theme="1"/>
        <rFont val="Times New Roman"/>
        <family val="1"/>
        <charset val="204"/>
      </rPr>
      <t xml:space="preserve"> – плановое значение целевого показателя (индикатора).</t>
    </r>
  </si>
  <si>
    <r>
      <t>СД</t>
    </r>
    <r>
      <rPr>
        <vertAlign val="subscript"/>
        <sz val="12"/>
        <color theme="1"/>
        <rFont val="Times New Roman"/>
        <family val="1"/>
        <charset val="204"/>
      </rPr>
      <t>Г/П</t>
    </r>
    <r>
      <rPr>
        <sz val="12"/>
        <color theme="1"/>
        <rFont val="Times New Roman"/>
        <family val="1"/>
        <charset val="204"/>
      </rPr>
      <t xml:space="preserve"> = ∑СД</t>
    </r>
    <r>
      <rPr>
        <vertAlign val="subscript"/>
        <sz val="12"/>
        <color theme="1"/>
        <rFont val="Times New Roman"/>
        <family val="1"/>
        <charset val="204"/>
      </rPr>
      <t>ЦП</t>
    </r>
    <r>
      <rPr>
        <sz val="12"/>
        <color theme="1"/>
        <rFont val="Times New Roman"/>
        <family val="1"/>
        <charset val="204"/>
      </rPr>
      <t>/N, где:</t>
    </r>
  </si>
  <si>
    <r>
      <t>СД</t>
    </r>
    <r>
      <rPr>
        <vertAlign val="subscript"/>
        <sz val="12"/>
        <color theme="1"/>
        <rFont val="Times New Roman"/>
        <family val="1"/>
        <charset val="204"/>
      </rPr>
      <t>Г/П</t>
    </r>
    <r>
      <rPr>
        <sz val="12"/>
        <color theme="1"/>
        <rFont val="Times New Roman"/>
        <family val="1"/>
        <charset val="204"/>
      </rPr>
      <t xml:space="preserve"> – степень достижения плановых значений целевых показателей (индикаторов);</t>
    </r>
  </si>
  <si>
    <r>
      <t>СР</t>
    </r>
    <r>
      <rPr>
        <vertAlign val="subscript"/>
        <sz val="12"/>
        <color theme="1"/>
        <rFont val="Times New Roman"/>
        <family val="1"/>
        <charset val="204"/>
      </rPr>
      <t>М</t>
    </r>
    <r>
      <rPr>
        <sz val="12"/>
        <color theme="1"/>
        <rFont val="Times New Roman"/>
        <family val="1"/>
        <charset val="204"/>
      </rPr>
      <t xml:space="preserve"> = М</t>
    </r>
    <r>
      <rPr>
        <vertAlign val="subscript"/>
        <sz val="12"/>
        <color theme="1"/>
        <rFont val="Times New Roman"/>
        <family val="1"/>
        <charset val="204"/>
      </rPr>
      <t>В</t>
    </r>
    <r>
      <rPr>
        <sz val="12"/>
        <color theme="1"/>
        <rFont val="Times New Roman"/>
        <family val="1"/>
        <charset val="204"/>
      </rPr>
      <t>/М, где:</t>
    </r>
  </si>
  <si>
    <r>
      <t>СР</t>
    </r>
    <r>
      <rPr>
        <vertAlign val="subscript"/>
        <sz val="12"/>
        <color theme="1"/>
        <rFont val="Times New Roman"/>
        <family val="1"/>
        <charset val="204"/>
      </rPr>
      <t>М</t>
    </r>
    <r>
      <rPr>
        <sz val="12"/>
        <color theme="1"/>
        <rFont val="Times New Roman"/>
        <family val="1"/>
        <charset val="204"/>
      </rPr>
      <t xml:space="preserve"> – степень реализации мероприятий;</t>
    </r>
  </si>
  <si>
    <r>
      <t>М</t>
    </r>
    <r>
      <rPr>
        <vertAlign val="subscript"/>
        <sz val="12"/>
        <color theme="1"/>
        <rFont val="Times New Roman"/>
        <family val="1"/>
        <charset val="204"/>
      </rPr>
      <t>В</t>
    </r>
    <r>
      <rPr>
        <sz val="12"/>
        <color theme="1"/>
        <rFont val="Times New Roman"/>
        <family val="1"/>
        <charset val="204"/>
      </rPr>
      <t xml:space="preserve"> – количество мероприятий, выполненных в отчетном году;</t>
    </r>
  </si>
  <si>
    <r>
      <t>Э</t>
    </r>
    <r>
      <rPr>
        <vertAlign val="subscript"/>
        <sz val="12"/>
        <color theme="1"/>
        <rFont val="Times New Roman"/>
        <family val="1"/>
        <charset val="204"/>
      </rPr>
      <t>ИС</t>
    </r>
    <r>
      <rPr>
        <sz val="12"/>
        <color theme="1"/>
        <rFont val="Times New Roman"/>
        <family val="1"/>
        <charset val="204"/>
      </rPr>
      <t xml:space="preserve"> = СР</t>
    </r>
    <r>
      <rPr>
        <vertAlign val="subscript"/>
        <sz val="12"/>
        <color theme="1"/>
        <rFont val="Times New Roman"/>
        <family val="1"/>
        <charset val="204"/>
      </rPr>
      <t>М</t>
    </r>
    <r>
      <rPr>
        <sz val="12"/>
        <color theme="1"/>
        <rFont val="Times New Roman"/>
        <family val="1"/>
        <charset val="204"/>
      </rPr>
      <t>/СС</t>
    </r>
    <r>
      <rPr>
        <vertAlign val="subscript"/>
        <sz val="12"/>
        <color theme="1"/>
        <rFont val="Times New Roman"/>
        <family val="1"/>
        <charset val="204"/>
      </rPr>
      <t>УР</t>
    </r>
    <r>
      <rPr>
        <sz val="12"/>
        <color theme="1"/>
        <rFont val="Times New Roman"/>
        <family val="1"/>
        <charset val="204"/>
      </rPr>
      <t>, где:</t>
    </r>
  </si>
  <si>
    <r>
      <t>Э</t>
    </r>
    <r>
      <rPr>
        <vertAlign val="subscript"/>
        <sz val="12"/>
        <color theme="1"/>
        <rFont val="Times New Roman"/>
        <family val="1"/>
        <charset val="204"/>
      </rPr>
      <t>ИС</t>
    </r>
    <r>
      <rPr>
        <sz val="12"/>
        <color theme="1"/>
        <rFont val="Times New Roman"/>
        <family val="1"/>
        <charset val="204"/>
      </rPr>
      <t xml:space="preserve"> – эффективность использования средств бюджета Удмуртской Республики;</t>
    </r>
  </si>
  <si>
    <r>
      <t>СС</t>
    </r>
    <r>
      <rPr>
        <vertAlign val="subscript"/>
        <sz val="12"/>
        <color theme="1"/>
        <rFont val="Times New Roman"/>
        <family val="1"/>
        <charset val="204"/>
      </rPr>
      <t>УР</t>
    </r>
    <r>
      <rPr>
        <sz val="12"/>
        <color theme="1"/>
        <rFont val="Times New Roman"/>
        <family val="1"/>
        <charset val="204"/>
      </rPr>
      <t xml:space="preserve"> – степень соответствия запланированному уровню расходов;</t>
    </r>
  </si>
  <si>
    <r>
      <t>ЭР</t>
    </r>
    <r>
      <rPr>
        <vertAlign val="subscript"/>
        <sz val="12"/>
        <color theme="1"/>
        <rFont val="Times New Roman"/>
        <family val="1"/>
        <charset val="204"/>
      </rPr>
      <t>Г/П</t>
    </r>
    <r>
      <rPr>
        <sz val="12"/>
        <color theme="1"/>
        <rFont val="Times New Roman"/>
        <family val="1"/>
        <charset val="204"/>
      </rPr>
      <t xml:space="preserve"> = СД</t>
    </r>
    <r>
      <rPr>
        <vertAlign val="subscript"/>
        <sz val="12"/>
        <color theme="1"/>
        <rFont val="Times New Roman"/>
        <family val="1"/>
        <charset val="204"/>
      </rPr>
      <t>Г/П</t>
    </r>
    <r>
      <rPr>
        <sz val="12"/>
        <color theme="1"/>
        <rFont val="Times New Roman"/>
        <family val="1"/>
        <charset val="204"/>
      </rPr>
      <t>×Э</t>
    </r>
    <r>
      <rPr>
        <vertAlign val="subscript"/>
        <sz val="12"/>
        <color theme="1"/>
        <rFont val="Times New Roman"/>
        <family val="1"/>
        <charset val="204"/>
      </rPr>
      <t>ИС</t>
    </r>
    <r>
      <rPr>
        <sz val="12"/>
        <color theme="1"/>
        <rFont val="Times New Roman"/>
        <family val="1"/>
        <charset val="204"/>
      </rPr>
      <t>, где:</t>
    </r>
  </si>
  <si>
    <r>
      <t>ЭР</t>
    </r>
    <r>
      <rPr>
        <vertAlign val="subscript"/>
        <sz val="12"/>
        <color theme="1"/>
        <rFont val="Times New Roman"/>
        <family val="1"/>
        <charset val="204"/>
      </rPr>
      <t>Г/П</t>
    </r>
    <r>
      <rPr>
        <sz val="12"/>
        <color theme="1"/>
        <rFont val="Times New Roman"/>
        <family val="1"/>
        <charset val="204"/>
      </rPr>
      <t xml:space="preserve"> – эффективность реализации государственной программы (отдельной подпрограммы);</t>
    </r>
  </si>
  <si>
    <r>
      <t>Э</t>
    </r>
    <r>
      <rPr>
        <vertAlign val="subscript"/>
        <sz val="12"/>
        <color theme="1"/>
        <rFont val="Times New Roman"/>
        <family val="1"/>
        <charset val="204"/>
      </rPr>
      <t>ИС</t>
    </r>
    <r>
      <rPr>
        <sz val="12"/>
        <color theme="1"/>
        <rFont val="Times New Roman"/>
        <family val="1"/>
        <charset val="204"/>
      </rPr>
      <t xml:space="preserve"> – эффективность использования средств бюджета Удмуртской Республики.</t>
    </r>
  </si>
  <si>
    <t xml:space="preserve">Площадь рубок ухода в молодняках </t>
  </si>
  <si>
    <t xml:space="preserve">Степень достижения плановых значений целевых показателей (индикаторов) составляет </t>
  </si>
  <si>
    <t>Сводная бюджетная роспись, план на 31 декабря отчетного года</t>
  </si>
  <si>
    <t>Исп. Майорова М.В.72-19-64</t>
  </si>
  <si>
    <t>общее количество основных мероприятий, запланированных к реализации</t>
  </si>
  <si>
    <t>количество выполненных основных мероприятий</t>
  </si>
  <si>
    <t>1/5/17</t>
  </si>
  <si>
    <t>Среднее число обращений представителей бизнес-сообщества в Минприроды УР для получения одной государственной услуги, связанной со сферой предпринимательской деятельности</t>
  </si>
  <si>
    <t>Доля заявителей, удовлетворенных качеством предоставления государственных услуг Минприроды УР, от общего числа заявителей, обратившихся за получением государственных услуг</t>
  </si>
  <si>
    <t>Время ожидания в очереди при обращении заявителя в Минприроды УР для получения государственной услуги</t>
  </si>
  <si>
    <t>Минприроды УР</t>
  </si>
  <si>
    <t>Показатель частично выполенный, причина</t>
  </si>
  <si>
    <t>Постановление Правительства Удмуртской Республики</t>
  </si>
  <si>
    <t xml:space="preserve">дата </t>
  </si>
  <si>
    <t>номер</t>
  </si>
  <si>
    <t>причины</t>
  </si>
  <si>
    <t xml:space="preserve">Количество государственных работ в рамках ГП </t>
  </si>
  <si>
    <t>Процент выполнения показателя объема госуслуги (работы)</t>
  </si>
  <si>
    <t>Доля  площади лесов, выбывших из состава покрытых лесной растительностью земель лесного фонда, в связи с воздействием пожаров, вредных организмов, рубок и других факторов, в общей площади покрытых лесной растительностью земель лесного фонда</t>
  </si>
  <si>
    <t>Доля площади ценных лесных насаждений в составе покрытых лесной растительностью земель лесного фонда</t>
  </si>
  <si>
    <t xml:space="preserve">Объем платежей в бюджетную систему Российской Федерации от использования лесов, расположенных на землях лесного фонда, в расчете на 1 га земель лесного фонда </t>
  </si>
  <si>
    <t>Доля  площади погибших и поврежденных лесных насаждений с учетом проведенных мероприятий по защите леса в общей площади земель лесного фонда, занятых лесными насаждениями</t>
  </si>
  <si>
    <t>Доля лесных пожаров, ликвидированных в течение первых суток с момента обнаружения (по количеству случаев), в общем количестве лесных пожаров</t>
  </si>
  <si>
    <t>Отношение площади лесов, на которых были проведены санитарно-оздоровительные мероприятия, к площади погибших и поврежденных лесов</t>
  </si>
  <si>
    <t>Доля площади земель лесного фонда, переданных в пользование, в общей площади земель лесного фонда</t>
  </si>
  <si>
    <t>Отношение количества случаев с установленными нарушителями лесного законодательства к общему количеству зарегистрированных случаев нарушений лесного законодательства</t>
  </si>
  <si>
    <t>Отношение фактического объема заготовки древесины к установленному допустимому объему изъятия древесины</t>
  </si>
  <si>
    <t xml:space="preserve">Доля площади лесов, на которых проведена таксация лесов и в отношении которых осуществлено проектирование мероприятий по охране, защите и воспроизводству в течение последних 10 лет, в площади лесов с интенсивным использованием лесов и ведением лесного хозяйства </t>
  </si>
  <si>
    <t>Динамика предотвращения возникновения нарушений лесного законодательства, причиняющих вред лесам, относительно уровня нарушений предыдущего года</t>
  </si>
  <si>
    <t>Средняя численность должностных лиц, осуществляющих федеральный государственный лесной надзор (лесную охрану) на 50 тыс. га земель лесного фонда</t>
  </si>
  <si>
    <t>Доля выписок, предоставленных гражданам и юридическим лицам, обратившимся в орган государственной власти субъекта Российской Федерации в области лесных отношений  за получением государственной услуги по предоставлению выписки из государственного лесного реестра, в общем количестве принятых заявок на предоставление данной услуги</t>
  </si>
  <si>
    <t>Отношение площади земель, отнесенных к землям, занятым лесными насаждениями (за текущий год), к площади фактической сплошной рубки за год (без учета рубки лесных насаждений, предназначенных для строительства, реконструкции и эксплуатации объектов)</t>
  </si>
  <si>
    <t>Отношение площади лесовосстановления и лесоразведения к площади вырубленных и погибших лесных насаждений</t>
  </si>
  <si>
    <t>Доля специалистов лесного хозяйства Удмуртской Республики, прошедших повышение квалификации, в общей численности занятых в лесном хозяйстве Удмуртской Республики</t>
  </si>
  <si>
    <t>"Развитие лесного хозяйства" на 2013-2024 годы</t>
  </si>
  <si>
    <t>1/5/12</t>
  </si>
  <si>
    <t>1/2/3</t>
  </si>
  <si>
    <t>Показатель «Эффективность использования средств бюджета Удмуртской Республики» составляет 0,819</t>
  </si>
  <si>
    <t>Показатель выполнен</t>
  </si>
  <si>
    <t>Показатель невыполнен частично в связи с тем, что площпди включенные под отнесение земель , не достигли установленных параметров для отнесения к землям на которых расположены леса</t>
  </si>
  <si>
    <r>
      <t>СС</t>
    </r>
    <r>
      <rPr>
        <b/>
        <vertAlign val="subscript"/>
        <sz val="12"/>
        <color theme="1"/>
        <rFont val="Times New Roman"/>
        <family val="1"/>
        <charset val="204"/>
      </rPr>
      <t>УР</t>
    </r>
    <r>
      <rPr>
        <b/>
        <sz val="12"/>
        <color theme="1"/>
        <rFont val="Times New Roman"/>
        <family val="1"/>
        <charset val="204"/>
      </rPr>
      <t xml:space="preserve"> = 1,0</t>
    </r>
  </si>
  <si>
    <t>1/5/15</t>
  </si>
  <si>
    <t>2020 год</t>
  </si>
  <si>
    <t>Выполнен</t>
  </si>
  <si>
    <t>Не выполнен.Заявители по услуге проживают в сельской местности и не пользуются интернетом</t>
  </si>
  <si>
    <r>
      <t>СР</t>
    </r>
    <r>
      <rPr>
        <b/>
        <vertAlign val="subscript"/>
        <sz val="12"/>
        <color theme="1"/>
        <rFont val="Times New Roman"/>
        <family val="1"/>
        <charset val="204"/>
      </rPr>
      <t>М</t>
    </r>
    <r>
      <rPr>
        <b/>
        <sz val="12"/>
        <color theme="1"/>
        <rFont val="Times New Roman"/>
        <family val="1"/>
        <charset val="204"/>
      </rPr>
      <t xml:space="preserve"> = М</t>
    </r>
    <r>
      <rPr>
        <b/>
        <vertAlign val="subscript"/>
        <sz val="12"/>
        <color theme="1"/>
        <rFont val="Times New Roman"/>
        <family val="1"/>
        <charset val="204"/>
      </rPr>
      <t>В</t>
    </r>
    <r>
      <rPr>
        <b/>
        <sz val="12"/>
        <color theme="1"/>
        <rFont val="Times New Roman"/>
        <family val="1"/>
        <charset val="204"/>
      </rPr>
      <t>/М = 16/16 = 1</t>
    </r>
  </si>
  <si>
    <r>
      <t>Э</t>
    </r>
    <r>
      <rPr>
        <b/>
        <vertAlign val="subscript"/>
        <sz val="12"/>
        <color theme="1"/>
        <rFont val="Times New Roman"/>
        <family val="1"/>
        <charset val="204"/>
      </rPr>
      <t>ИС</t>
    </r>
    <r>
      <rPr>
        <b/>
        <sz val="12"/>
        <color theme="1"/>
        <rFont val="Times New Roman"/>
        <family val="1"/>
        <charset val="204"/>
      </rPr>
      <t xml:space="preserve"> = СР</t>
    </r>
    <r>
      <rPr>
        <b/>
        <vertAlign val="subscript"/>
        <sz val="12"/>
        <color theme="1"/>
        <rFont val="Times New Roman"/>
        <family val="1"/>
        <charset val="204"/>
      </rPr>
      <t>М</t>
    </r>
    <r>
      <rPr>
        <b/>
        <sz val="12"/>
        <color theme="1"/>
        <rFont val="Times New Roman"/>
        <family val="1"/>
        <charset val="204"/>
      </rPr>
      <t>/СС</t>
    </r>
    <r>
      <rPr>
        <b/>
        <vertAlign val="subscript"/>
        <sz val="12"/>
        <color theme="1"/>
        <rFont val="Times New Roman"/>
        <family val="1"/>
        <charset val="204"/>
      </rPr>
      <t>УР</t>
    </r>
    <r>
      <rPr>
        <b/>
        <sz val="12"/>
        <color theme="1"/>
        <rFont val="Times New Roman"/>
        <family val="1"/>
        <charset val="204"/>
      </rPr>
      <t xml:space="preserve"> = 1,0/1,0= 1</t>
    </r>
  </si>
  <si>
    <t>1/4/22</t>
  </si>
  <si>
    <t>4/16/54</t>
  </si>
  <si>
    <t>4/16/52</t>
  </si>
  <si>
    <t xml:space="preserve">Отчет об исполнении бюджетных ассигнований бюджета Удмуртской Республики на реализацию государственной программы по состоянию 
на 01.01.2022 года </t>
  </si>
  <si>
    <t xml:space="preserve">Отчет о расходах на реализацию государственной программы за счет всех источников финансирования по состоянию на 01.01.2022  года </t>
  </si>
  <si>
    <t xml:space="preserve">Отчет о выполнении основных мероприятий государтсвенной программы 
по состоянию на 01.01.2022 года </t>
  </si>
  <si>
    <t xml:space="preserve">Отчет о выполнении сводных показателей государственных заданий на оказание государственных услуг,выполнение государственных работ государственными учрждениями УР по государственным программам по состоянию на 01.01.2022 года </t>
  </si>
  <si>
    <t xml:space="preserve">Сведения о внесенных в государственную 
программу изменениях по состоянию на 01.01.2022 года </t>
  </si>
  <si>
    <t xml:space="preserve">Приведение финансирования в соответсвие с законом Удмуртской Республики от 25.12.2020 г. № 85-РЗ " О бюджете Удмуртской Республики на 2021 год и на плановый период 2022-2023 годов". </t>
  </si>
  <si>
    <t>на 01 января 2022 года</t>
  </si>
  <si>
    <t xml:space="preserve"> По 17 показателям выполнение 1, более 0,95 - по 2 показателям,  2 - выполнены частично, 2 показатель не выполнен</t>
  </si>
  <si>
    <t xml:space="preserve">Отчет о достигнутых значениях целевых показателей (индикаторов) государтсвенной программы по состоянию 
на 01.01.2022 года </t>
  </si>
  <si>
    <t>государственной программы Удмуртской Республики «Развитие лесного хозяйства» за 2021 год</t>
  </si>
  <si>
    <t xml:space="preserve">Выполнен </t>
  </si>
  <si>
    <t>Уменьшение объема выполненных санитарно-оздоровительных мероприятий связано с тем, что санитарно - оздоровительные мероприятия выполняются за счет арендаторов и иных средств, помимо этого заключение договоров купли – продажи лесных насаждений, а также подача арендаторами лесных участков деклараций, которые производится в течение всего календарного года сроком на 12 месяцев и соответственно, окончание сроков их действий и выполнение санитарно – оздоровительных мероприятий варьируется в течение текущего и последующего года.</t>
  </si>
  <si>
    <t>Показатель невыполнен. Недостижение целевого показателя «динамика предотвращения возникновения нарушений лесного законодательства, причиняющих вред лесам, относительно уровня нарушений предыдущего года» связано с повышением выявляемости нарушений лесного законодательства по сравнению с прошлым годом. Согласно форме 8-ОИП в 2018 году количество выявленных нарушений лесного законодательства, причиняющих вред лесам, составляло 167 случаев, в 2020 году – 177 случаев. Это связано с повышением эффективности осуществления федерального государственного лесного контроля (надзора).</t>
  </si>
  <si>
    <t>Показатель невыполнен частично.Недостижение целевого показателя связано с расторжением рядов договоров аренды лесного участка. На свободных от аренды лесных участках рубки ухода в молодняках осуществляются в рамках доведенного финансирования.</t>
  </si>
  <si>
    <t>Общее количество учитываемых в расчете целевых показателей государственной программы 23. Рассчитанное суммарное значение степеней достижения плановых значений целевых показателей (индикаторов) составляет 20,041</t>
  </si>
  <si>
    <r>
      <t>СД</t>
    </r>
    <r>
      <rPr>
        <b/>
        <vertAlign val="subscript"/>
        <sz val="12"/>
        <color theme="1"/>
        <rFont val="Times New Roman"/>
        <family val="1"/>
        <charset val="204"/>
      </rPr>
      <t>Г/П</t>
    </r>
    <r>
      <rPr>
        <b/>
        <sz val="12"/>
        <color theme="1"/>
        <rFont val="Times New Roman"/>
        <family val="1"/>
        <charset val="204"/>
      </rPr>
      <t xml:space="preserve"> = ∑СД</t>
    </r>
    <r>
      <rPr>
        <b/>
        <vertAlign val="subscript"/>
        <sz val="12"/>
        <color theme="1"/>
        <rFont val="Times New Roman"/>
        <family val="1"/>
        <charset val="204"/>
      </rPr>
      <t>ЦП</t>
    </r>
    <r>
      <rPr>
        <b/>
        <sz val="12"/>
        <color theme="1"/>
        <rFont val="Times New Roman"/>
        <family val="1"/>
        <charset val="204"/>
      </rPr>
      <t>/N = 20,041/23= 0,871</t>
    </r>
  </si>
  <si>
    <t>Показатель «степень реализации мероприятий» составляет 1. Из 16 основных мероприятий, запланированных к реализации в 2021 году, выполнено 16  мероприятий.</t>
  </si>
  <si>
    <r>
      <t>ЭР</t>
    </r>
    <r>
      <rPr>
        <b/>
        <vertAlign val="subscript"/>
        <sz val="12"/>
        <color theme="1"/>
        <rFont val="Times New Roman"/>
        <family val="1"/>
        <charset val="204"/>
      </rPr>
      <t>Г/П</t>
    </r>
    <r>
      <rPr>
        <b/>
        <sz val="12"/>
        <color theme="1"/>
        <rFont val="Times New Roman"/>
        <family val="1"/>
        <charset val="204"/>
      </rPr>
      <t xml:space="preserve"> = СД</t>
    </r>
    <r>
      <rPr>
        <b/>
        <vertAlign val="subscript"/>
        <sz val="12"/>
        <color theme="1"/>
        <rFont val="Times New Roman"/>
        <family val="1"/>
        <charset val="204"/>
      </rPr>
      <t>Г/П</t>
    </r>
    <r>
      <rPr>
        <b/>
        <sz val="12"/>
        <color theme="1"/>
        <rFont val="Times New Roman"/>
        <family val="1"/>
        <charset val="204"/>
      </rPr>
      <t>×Э</t>
    </r>
    <r>
      <rPr>
        <b/>
        <vertAlign val="subscript"/>
        <sz val="12"/>
        <color theme="1"/>
        <rFont val="Times New Roman"/>
        <family val="1"/>
        <charset val="204"/>
      </rPr>
      <t>ИС</t>
    </r>
    <r>
      <rPr>
        <b/>
        <sz val="12"/>
        <color theme="1"/>
        <rFont val="Times New Roman"/>
        <family val="1"/>
        <charset val="204"/>
      </rPr>
      <t xml:space="preserve"> = 0,871×1 =0,871</t>
    </r>
  </si>
  <si>
    <r>
      <t xml:space="preserve">По результатам оценки, эффективность реализации государственной программы Удмуртской Республики «Развитие лесного хозяйства» за 2021 год </t>
    </r>
    <r>
      <rPr>
        <b/>
        <sz val="14"/>
        <color theme="1"/>
        <rFont val="Times New Roman"/>
        <family val="1"/>
        <charset val="204"/>
      </rPr>
      <t>составляет 0,871,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что соответствует средней оценке эффективности реализации государственной программы.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</si>
</sst>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#,##0.0"/>
    <numFmt numFmtId="167" formatCode="0.00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Courier New"/>
      <family val="3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vertAlign val="subscript"/>
      <sz val="12"/>
      <color rgb="FF000000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vertAlign val="subscript"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2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left" vertical="top"/>
    </xf>
    <xf numFmtId="0" fontId="3" fillId="0" borderId="0" xfId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vertical="justify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166" fontId="6" fillId="0" borderId="0" xfId="0" applyNumberFormat="1" applyFont="1" applyAlignment="1">
      <alignment wrapText="1"/>
    </xf>
    <xf numFmtId="165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vertical="top" wrapText="1"/>
    </xf>
    <xf numFmtId="165" fontId="8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49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justify"/>
    </xf>
    <xf numFmtId="0" fontId="5" fillId="0" borderId="2" xfId="0" applyFont="1" applyBorder="1" applyAlignment="1">
      <alignment horizontal="center" vertical="justify" wrapText="1"/>
    </xf>
    <xf numFmtId="0" fontId="5" fillId="0" borderId="2" xfId="0" applyFont="1" applyBorder="1" applyAlignment="1">
      <alignment horizontal="center" vertical="justify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0" fillId="0" borderId="1" xfId="2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right"/>
    </xf>
    <xf numFmtId="164" fontId="10" fillId="2" borderId="1" xfId="2" applyNumberFormat="1" applyFont="1" applyFill="1" applyBorder="1"/>
    <xf numFmtId="164" fontId="10" fillId="0" borderId="1" xfId="2" applyNumberFormat="1" applyFont="1" applyBorder="1"/>
    <xf numFmtId="0" fontId="10" fillId="0" borderId="0" xfId="2" applyFont="1" applyBorder="1"/>
    <xf numFmtId="0" fontId="11" fillId="3" borderId="5" xfId="2" applyFont="1" applyFill="1" applyBorder="1" applyAlignment="1">
      <alignment horizontal="right"/>
    </xf>
    <xf numFmtId="0" fontId="10" fillId="2" borderId="5" xfId="2" applyFont="1" applyFill="1" applyBorder="1" applyAlignment="1">
      <alignment horizontal="right"/>
    </xf>
    <xf numFmtId="0" fontId="10" fillId="0" borderId="5" xfId="2" applyFont="1" applyFill="1" applyBorder="1" applyAlignment="1">
      <alignment horizontal="right"/>
    </xf>
    <xf numFmtId="0" fontId="10" fillId="0" borderId="0" xfId="2" applyFont="1" applyFill="1" applyBorder="1"/>
    <xf numFmtId="0" fontId="10" fillId="0" borderId="0" xfId="2" applyFont="1" applyFill="1"/>
    <xf numFmtId="0" fontId="10" fillId="0" borderId="8" xfId="2" applyFont="1" applyBorder="1" applyAlignment="1">
      <alignment horizontal="right"/>
    </xf>
    <xf numFmtId="0" fontId="10" fillId="0" borderId="5" xfId="2" applyFont="1" applyBorder="1" applyAlignment="1">
      <alignment horizontal="right"/>
    </xf>
    <xf numFmtId="4" fontId="10" fillId="3" borderId="5" xfId="2" applyNumberFormat="1" applyFont="1" applyFill="1" applyBorder="1" applyAlignment="1">
      <alignment horizontal="right" wrapText="1"/>
    </xf>
    <xf numFmtId="0" fontId="12" fillId="3" borderId="5" xfId="2" applyFont="1" applyFill="1" applyBorder="1" applyAlignment="1">
      <alignment horizontal="right" wrapText="1"/>
    </xf>
    <xf numFmtId="0" fontId="10" fillId="0" borderId="5" xfId="2" applyFont="1" applyBorder="1" applyAlignment="1">
      <alignment horizontal="right" wrapText="1"/>
    </xf>
    <xf numFmtId="0" fontId="10" fillId="0" borderId="0" xfId="2" applyFont="1" applyAlignment="1"/>
    <xf numFmtId="0" fontId="10" fillId="2" borderId="0" xfId="2" applyFont="1" applyFill="1"/>
    <xf numFmtId="0" fontId="5" fillId="0" borderId="0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49" fontId="7" fillId="0" borderId="1" xfId="0" applyNumberFormat="1" applyFont="1" applyBorder="1" applyAlignment="1">
      <alignment horizontal="center" vertical="top" wrapText="1"/>
    </xf>
    <xf numFmtId="164" fontId="10" fillId="2" borderId="1" xfId="2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3" fillId="0" borderId="1" xfId="0" applyFont="1" applyBorder="1"/>
    <xf numFmtId="164" fontId="13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4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2" borderId="5" xfId="2" applyFont="1" applyFill="1" applyBorder="1" applyAlignment="1">
      <alignment horizontal="right" wrapText="1"/>
    </xf>
    <xf numFmtId="0" fontId="10" fillId="2" borderId="1" xfId="2" applyFont="1" applyFill="1" applyBorder="1"/>
    <xf numFmtId="0" fontId="10" fillId="2" borderId="0" xfId="2" applyFont="1" applyFill="1" applyBorder="1"/>
    <xf numFmtId="2" fontId="1" fillId="2" borderId="1" xfId="0" applyNumberFormat="1" applyFont="1" applyFill="1" applyBorder="1"/>
    <xf numFmtId="0" fontId="13" fillId="2" borderId="1" xfId="0" applyFont="1" applyFill="1" applyBorder="1"/>
    <xf numFmtId="164" fontId="10" fillId="2" borderId="5" xfId="2" applyNumberFormat="1" applyFont="1" applyFill="1" applyBorder="1"/>
    <xf numFmtId="165" fontId="10" fillId="2" borderId="1" xfId="2" applyNumberFormat="1" applyFont="1" applyFill="1" applyBorder="1" applyAlignment="1">
      <alignment horizontal="right"/>
    </xf>
    <xf numFmtId="165" fontId="10" fillId="2" borderId="1" xfId="2" applyNumberFormat="1" applyFont="1" applyFill="1" applyBorder="1"/>
    <xf numFmtId="165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164" fontId="17" fillId="2" borderId="0" xfId="0" applyNumberFormat="1" applyFont="1" applyFill="1"/>
    <xf numFmtId="165" fontId="10" fillId="2" borderId="5" xfId="2" applyNumberFormat="1" applyFont="1" applyFill="1" applyBorder="1" applyAlignment="1">
      <alignment horizontal="right"/>
    </xf>
    <xf numFmtId="164" fontId="13" fillId="2" borderId="0" xfId="0" applyNumberFormat="1" applyFont="1" applyFill="1"/>
    <xf numFmtId="0" fontId="19" fillId="0" borderId="0" xfId="0" applyFont="1" applyAlignment="1">
      <alignment horizontal="justify"/>
    </xf>
    <xf numFmtId="0" fontId="12" fillId="3" borderId="1" xfId="0" applyFont="1" applyFill="1" applyBorder="1" applyAlignment="1">
      <alignment vertical="top" wrapText="1"/>
    </xf>
    <xf numFmtId="0" fontId="10" fillId="3" borderId="0" xfId="2" applyFont="1" applyFill="1" applyBorder="1" applyAlignment="1">
      <alignment horizontal="right"/>
    </xf>
    <xf numFmtId="164" fontId="10" fillId="2" borderId="0" xfId="2" applyNumberFormat="1" applyFont="1" applyFill="1" applyBorder="1"/>
    <xf numFmtId="0" fontId="11" fillId="3" borderId="0" xfId="2" applyFont="1" applyFill="1" applyBorder="1" applyAlignment="1">
      <alignment horizontal="right"/>
    </xf>
    <xf numFmtId="0" fontId="10" fillId="2" borderId="0" xfId="2" applyFont="1" applyFill="1" applyBorder="1" applyAlignment="1">
      <alignment horizontal="right"/>
    </xf>
    <xf numFmtId="0" fontId="10" fillId="0" borderId="0" xfId="2" applyFont="1" applyBorder="1" applyAlignment="1">
      <alignment horizontal="right"/>
    </xf>
    <xf numFmtId="165" fontId="10" fillId="2" borderId="0" xfId="2" applyNumberFormat="1" applyFont="1" applyFill="1" applyBorder="1" applyAlignment="1">
      <alignment horizontal="right"/>
    </xf>
    <xf numFmtId="164" fontId="10" fillId="2" borderId="0" xfId="2" applyNumberFormat="1" applyFont="1" applyFill="1" applyBorder="1" applyAlignment="1">
      <alignment horizontal="right"/>
    </xf>
    <xf numFmtId="167" fontId="10" fillId="2" borderId="0" xfId="2" applyNumberFormat="1" applyFont="1" applyFill="1" applyBorder="1"/>
    <xf numFmtId="0" fontId="10" fillId="0" borderId="0" xfId="2" applyFont="1" applyFill="1" applyBorder="1" applyAlignment="1">
      <alignment horizontal="right"/>
    </xf>
    <xf numFmtId="4" fontId="10" fillId="3" borderId="0" xfId="2" applyNumberFormat="1" applyFont="1" applyFill="1" applyBorder="1" applyAlignment="1">
      <alignment horizontal="right" wrapText="1"/>
    </xf>
    <xf numFmtId="0" fontId="10" fillId="2" borderId="0" xfId="2" applyFont="1" applyFill="1" applyBorder="1" applyAlignment="1">
      <alignment horizontal="right" wrapText="1"/>
    </xf>
    <xf numFmtId="0" fontId="12" fillId="3" borderId="0" xfId="2" applyFont="1" applyFill="1" applyBorder="1" applyAlignment="1">
      <alignment horizontal="right" wrapText="1"/>
    </xf>
    <xf numFmtId="165" fontId="10" fillId="2" borderId="0" xfId="2" applyNumberFormat="1" applyFont="1" applyFill="1" applyBorder="1"/>
    <xf numFmtId="164" fontId="10" fillId="0" borderId="0" xfId="2" applyNumberFormat="1" applyFont="1" applyFill="1" applyBorder="1"/>
    <xf numFmtId="0" fontId="21" fillId="0" borderId="0" xfId="2" applyFont="1" applyBorder="1"/>
    <xf numFmtId="165" fontId="21" fillId="0" borderId="0" xfId="2" applyNumberFormat="1" applyFont="1" applyBorder="1"/>
    <xf numFmtId="0" fontId="21" fillId="2" borderId="0" xfId="2" applyFont="1" applyFill="1" applyBorder="1"/>
    <xf numFmtId="0" fontId="1" fillId="3" borderId="1" xfId="0" applyFont="1" applyFill="1" applyBorder="1" applyAlignment="1">
      <alignment vertical="top"/>
    </xf>
    <xf numFmtId="0" fontId="21" fillId="0" borderId="0" xfId="2" applyFont="1" applyBorder="1" applyAlignment="1">
      <alignment wrapText="1"/>
    </xf>
    <xf numFmtId="0" fontId="18" fillId="0" borderId="0" xfId="0" applyFont="1" applyAlignment="1"/>
    <xf numFmtId="0" fontId="18" fillId="0" borderId="0" xfId="0" applyFont="1" applyAlignment="1">
      <alignment wrapText="1"/>
    </xf>
    <xf numFmtId="0" fontId="19" fillId="0" borderId="0" xfId="0" applyFont="1" applyAlignment="1"/>
    <xf numFmtId="0" fontId="19" fillId="0" borderId="0" xfId="0" applyFont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right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15" fillId="0" borderId="0" xfId="0" applyFont="1" applyAlignment="1">
      <alignment horizontal="justify"/>
    </xf>
    <xf numFmtId="0" fontId="27" fillId="0" borderId="0" xfId="0" applyFont="1" applyAlignment="1"/>
    <xf numFmtId="0" fontId="15" fillId="0" borderId="0" xfId="0" applyFont="1" applyAlignment="1"/>
    <xf numFmtId="0" fontId="7" fillId="0" borderId="0" xfId="0" applyFont="1" applyAlignment="1">
      <alignment horizontal="justify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10" fillId="0" borderId="1" xfId="2" applyFont="1" applyBorder="1" applyAlignment="1">
      <alignment wrapText="1"/>
    </xf>
    <xf numFmtId="0" fontId="10" fillId="0" borderId="1" xfId="2" applyFont="1" applyBorder="1"/>
    <xf numFmtId="165" fontId="10" fillId="0" borderId="1" xfId="2" applyNumberFormat="1" applyFont="1" applyBorder="1"/>
    <xf numFmtId="0" fontId="10" fillId="0" borderId="1" xfId="0" applyFont="1" applyBorder="1" applyAlignment="1">
      <alignment horizontal="justify" vertical="center" wrapText="1"/>
    </xf>
    <xf numFmtId="0" fontId="10" fillId="0" borderId="5" xfId="2" applyFont="1" applyBorder="1"/>
    <xf numFmtId="0" fontId="10" fillId="0" borderId="5" xfId="2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165" fontId="10" fillId="0" borderId="5" xfId="2" applyNumberFormat="1" applyFont="1" applyFill="1" applyBorder="1" applyAlignment="1">
      <alignment horizontal="right"/>
    </xf>
    <xf numFmtId="166" fontId="10" fillId="3" borderId="5" xfId="2" applyNumberFormat="1" applyFont="1" applyFill="1" applyBorder="1" applyAlignment="1">
      <alignment horizontal="right" wrapText="1"/>
    </xf>
    <xf numFmtId="0" fontId="10" fillId="0" borderId="1" xfId="2" applyFont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/>
    </xf>
    <xf numFmtId="0" fontId="10" fillId="0" borderId="1" xfId="2" applyFont="1" applyBorder="1" applyAlignment="1"/>
    <xf numFmtId="164" fontId="10" fillId="0" borderId="0" xfId="2" applyNumberFormat="1" applyFont="1"/>
    <xf numFmtId="0" fontId="10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10" fillId="4" borderId="1" xfId="2" applyNumberFormat="1" applyFont="1" applyFill="1" applyBorder="1"/>
    <xf numFmtId="0" fontId="7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28" fillId="0" borderId="0" xfId="0" applyFont="1"/>
    <xf numFmtId="0" fontId="28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164" fontId="10" fillId="4" borderId="1" xfId="2" applyNumberFormat="1" applyFont="1" applyFill="1" applyBorder="1" applyAlignment="1">
      <alignment horizontal="right"/>
    </xf>
    <xf numFmtId="0" fontId="10" fillId="0" borderId="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top" wrapText="1"/>
    </xf>
    <xf numFmtId="166" fontId="8" fillId="0" borderId="7" xfId="0" applyNumberFormat="1" applyFont="1" applyBorder="1" applyAlignment="1">
      <alignment horizontal="center" vertical="top" wrapText="1"/>
    </xf>
    <xf numFmtId="166" fontId="8" fillId="0" borderId="5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5" fontId="8" fillId="0" borderId="6" xfId="0" applyNumberFormat="1" applyFont="1" applyBorder="1" applyAlignment="1">
      <alignment vertical="top" wrapText="1"/>
    </xf>
    <xf numFmtId="165" fontId="8" fillId="0" borderId="5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justify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justify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22" fillId="3" borderId="1" xfId="0" applyFont="1" applyFill="1" applyBorder="1" applyAlignment="1">
      <alignment horizontal="center" vertical="top" wrapText="1"/>
    </xf>
    <xf numFmtId="164" fontId="22" fillId="4" borderId="1" xfId="0" applyNumberFormat="1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/>
    </xf>
    <xf numFmtId="0" fontId="22" fillId="3" borderId="11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10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3" borderId="2" xfId="0" applyFont="1" applyFill="1" applyBorder="1" applyAlignment="1">
      <alignment horizontal="center" wrapText="1"/>
    </xf>
    <xf numFmtId="0" fontId="22" fillId="3" borderId="8" xfId="0" applyFont="1" applyFill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view="pageBreakPreview" topLeftCell="A27" zoomScale="96" zoomScaleNormal="150" zoomScaleSheetLayoutView="96" workbookViewId="0">
      <selection activeCell="G30" sqref="G30"/>
    </sheetView>
  </sheetViews>
  <sheetFormatPr defaultRowHeight="12.75" x14ac:dyDescent="0.2"/>
  <cols>
    <col min="1" max="1" width="4.5703125" style="34" customWidth="1"/>
    <col min="2" max="2" width="32.85546875" style="35" customWidth="1"/>
    <col min="3" max="3" width="7.5703125" style="53" customWidth="1"/>
    <col min="4" max="4" width="7.28515625" style="35" customWidth="1"/>
    <col min="5" max="5" width="10.7109375" style="35" customWidth="1"/>
    <col min="6" max="6" width="9.5703125" style="35" customWidth="1"/>
    <col min="7" max="7" width="9.140625" style="54"/>
    <col min="8" max="8" width="10" style="35" customWidth="1"/>
    <col min="9" max="9" width="10.28515625" style="35" customWidth="1"/>
    <col min="10" max="16384" width="9.140625" style="35"/>
  </cols>
  <sheetData>
    <row r="1" spans="1:9" ht="27.75" customHeight="1" x14ac:dyDescent="0.2">
      <c r="B1" s="157" t="s">
        <v>74</v>
      </c>
      <c r="C1" s="157"/>
      <c r="D1" s="157"/>
      <c r="E1" s="157"/>
      <c r="F1" s="157"/>
      <c r="G1" s="157"/>
      <c r="H1" s="158"/>
    </row>
    <row r="2" spans="1:9" ht="27" customHeight="1" x14ac:dyDescent="0.2">
      <c r="A2" s="159" t="s">
        <v>18</v>
      </c>
      <c r="B2" s="159" t="s">
        <v>53</v>
      </c>
      <c r="C2" s="160" t="s">
        <v>54</v>
      </c>
      <c r="D2" s="162" t="s">
        <v>55</v>
      </c>
      <c r="E2" s="159" t="s">
        <v>56</v>
      </c>
      <c r="F2" s="159"/>
      <c r="G2" s="159"/>
      <c r="H2" s="159" t="s">
        <v>57</v>
      </c>
      <c r="I2" s="159"/>
    </row>
    <row r="3" spans="1:9" ht="25.5" x14ac:dyDescent="0.2">
      <c r="A3" s="159"/>
      <c r="B3" s="159"/>
      <c r="C3" s="161"/>
      <c r="D3" s="162"/>
      <c r="E3" s="36" t="s">
        <v>58</v>
      </c>
      <c r="F3" s="36" t="s">
        <v>59</v>
      </c>
      <c r="G3" s="37" t="s">
        <v>60</v>
      </c>
      <c r="H3" s="159"/>
      <c r="I3" s="159"/>
    </row>
    <row r="4" spans="1:9" ht="102" x14ac:dyDescent="0.2">
      <c r="A4" s="38">
        <v>1</v>
      </c>
      <c r="B4" s="129" t="s">
        <v>135</v>
      </c>
      <c r="C4" s="127"/>
      <c r="D4" s="39"/>
      <c r="E4" s="78"/>
      <c r="F4" s="40"/>
      <c r="G4" s="40"/>
      <c r="H4" s="41">
        <f>(G4+G5+G6+G7+G8+G9+G10+G11+G12+G13+G14+G15+G16+G17+G22)+G18+G19+G20+G21+G23+G24+G25+G26+G27+G28</f>
        <v>20.040565400843882</v>
      </c>
      <c r="I4" s="41">
        <f>H4/23</f>
        <v>0.87132893047147308</v>
      </c>
    </row>
    <row r="5" spans="1:9" ht="25.5" x14ac:dyDescent="0.2">
      <c r="A5" s="38">
        <v>2</v>
      </c>
      <c r="B5" s="129" t="s">
        <v>61</v>
      </c>
      <c r="C5" s="127">
        <v>46.1</v>
      </c>
      <c r="D5" s="39">
        <v>46</v>
      </c>
      <c r="E5" s="78">
        <f>D5/C5</f>
        <v>0.9978308026030368</v>
      </c>
      <c r="F5" s="40"/>
      <c r="G5" s="148">
        <f>ROUND(E5,3)</f>
        <v>0.998</v>
      </c>
      <c r="H5" s="42"/>
    </row>
    <row r="6" spans="1:9" ht="51" x14ac:dyDescent="0.2">
      <c r="A6" s="38">
        <v>3</v>
      </c>
      <c r="B6" s="129" t="s">
        <v>136</v>
      </c>
      <c r="C6" s="128">
        <v>48.5</v>
      </c>
      <c r="D6" s="39">
        <v>48.7</v>
      </c>
      <c r="E6" s="78">
        <f t="shared" ref="E6:E9" si="0">D6/C6</f>
        <v>1.0041237113402062</v>
      </c>
      <c r="F6" s="40"/>
      <c r="G6" s="40">
        <v>1</v>
      </c>
      <c r="H6" s="42"/>
    </row>
    <row r="7" spans="1:9" ht="63.75" x14ac:dyDescent="0.2">
      <c r="A7" s="72">
        <v>4</v>
      </c>
      <c r="B7" s="129" t="s">
        <v>137</v>
      </c>
      <c r="C7" s="127">
        <v>224.1</v>
      </c>
      <c r="D7" s="43">
        <v>296.10000000000002</v>
      </c>
      <c r="E7" s="78">
        <f t="shared" si="0"/>
        <v>1.3212851405622492</v>
      </c>
      <c r="F7" s="78"/>
      <c r="G7" s="40">
        <v>1</v>
      </c>
      <c r="H7" s="42"/>
    </row>
    <row r="8" spans="1:9" ht="76.5" x14ac:dyDescent="0.2">
      <c r="A8" s="138">
        <v>5</v>
      </c>
      <c r="B8" s="129" t="s">
        <v>138</v>
      </c>
      <c r="C8" s="127">
        <v>0.26800000000000002</v>
      </c>
      <c r="D8" s="48">
        <v>0.02</v>
      </c>
      <c r="E8" s="78"/>
      <c r="F8" s="78">
        <f>C8/D8</f>
        <v>13.4</v>
      </c>
      <c r="G8" s="40">
        <v>1</v>
      </c>
      <c r="H8" s="42"/>
    </row>
    <row r="9" spans="1:9" ht="63.75" x14ac:dyDescent="0.2">
      <c r="A9" s="138">
        <v>6</v>
      </c>
      <c r="B9" s="139" t="s">
        <v>139</v>
      </c>
      <c r="C9" s="127">
        <v>89.4</v>
      </c>
      <c r="D9" s="49">
        <v>95.9</v>
      </c>
      <c r="E9" s="78">
        <f t="shared" si="0"/>
        <v>1.0727069351230425</v>
      </c>
      <c r="F9" s="79">
        <v>0</v>
      </c>
      <c r="G9" s="61">
        <v>1</v>
      </c>
      <c r="H9" s="42"/>
    </row>
    <row r="10" spans="1:9" s="47" customFormat="1" ht="38.25" x14ac:dyDescent="0.2">
      <c r="A10" s="138">
        <v>7</v>
      </c>
      <c r="B10" s="139" t="s">
        <v>62</v>
      </c>
      <c r="C10" s="127">
        <v>1.4</v>
      </c>
      <c r="D10" s="136">
        <v>0</v>
      </c>
      <c r="E10" s="40">
        <f>ROUND(D10/C10,3)</f>
        <v>0</v>
      </c>
      <c r="F10" s="74"/>
      <c r="G10" s="40">
        <v>1</v>
      </c>
      <c r="H10" s="46"/>
    </row>
    <row r="11" spans="1:9" ht="63.75" x14ac:dyDescent="0.2">
      <c r="A11" s="138">
        <v>8</v>
      </c>
      <c r="B11" s="139" t="s">
        <v>140</v>
      </c>
      <c r="C11" s="127">
        <v>98.2</v>
      </c>
      <c r="D11" s="45">
        <v>30.2</v>
      </c>
      <c r="E11" s="74">
        <f>ROUND(D11/C11,3)</f>
        <v>0.308</v>
      </c>
      <c r="F11" s="74"/>
      <c r="G11" s="148">
        <f>ROUND(E11,3)</f>
        <v>0.308</v>
      </c>
      <c r="H11" s="42"/>
    </row>
    <row r="12" spans="1:9" ht="38.25" x14ac:dyDescent="0.2">
      <c r="A12" s="138">
        <v>9</v>
      </c>
      <c r="B12" s="139" t="s">
        <v>141</v>
      </c>
      <c r="C12" s="127">
        <v>49.5</v>
      </c>
      <c r="D12" s="50">
        <v>51.4</v>
      </c>
      <c r="E12" s="78">
        <f t="shared" ref="E12:E16" si="1">D12/C12</f>
        <v>1.0383838383838384</v>
      </c>
      <c r="F12" s="74"/>
      <c r="G12" s="40">
        <v>1</v>
      </c>
      <c r="H12" s="42"/>
    </row>
    <row r="13" spans="1:9" s="54" customFormat="1" ht="76.5" x14ac:dyDescent="0.2">
      <c r="A13" s="138">
        <v>10</v>
      </c>
      <c r="B13" s="139" t="s">
        <v>142</v>
      </c>
      <c r="C13" s="74">
        <v>94.8</v>
      </c>
      <c r="D13" s="73">
        <v>93.4</v>
      </c>
      <c r="E13" s="78">
        <f t="shared" si="1"/>
        <v>0.98523206751054859</v>
      </c>
      <c r="F13" s="74"/>
      <c r="G13" s="148">
        <f>E13</f>
        <v>0.98523206751054859</v>
      </c>
      <c r="H13" s="75"/>
    </row>
    <row r="14" spans="1:9" ht="51" x14ac:dyDescent="0.2">
      <c r="A14" s="138">
        <v>11</v>
      </c>
      <c r="B14" s="139" t="s">
        <v>143</v>
      </c>
      <c r="C14" s="127">
        <v>70.400000000000006</v>
      </c>
      <c r="D14" s="51">
        <v>70.900000000000006</v>
      </c>
      <c r="E14" s="78">
        <f t="shared" si="1"/>
        <v>1.0071022727272727</v>
      </c>
      <c r="F14" s="80"/>
      <c r="G14" s="40">
        <v>1</v>
      </c>
      <c r="H14" s="42"/>
    </row>
    <row r="15" spans="1:9" ht="102" x14ac:dyDescent="0.2">
      <c r="A15" s="138">
        <v>12</v>
      </c>
      <c r="B15" s="139" t="s">
        <v>144</v>
      </c>
      <c r="C15" s="127">
        <v>47.8</v>
      </c>
      <c r="D15" s="137">
        <v>53.3</v>
      </c>
      <c r="E15" s="78">
        <f t="shared" si="1"/>
        <v>1.1150627615062763</v>
      </c>
      <c r="F15" s="80"/>
      <c r="G15" s="40">
        <v>1</v>
      </c>
      <c r="H15" s="42"/>
    </row>
    <row r="16" spans="1:9" ht="63.75" x14ac:dyDescent="0.2">
      <c r="A16" s="138">
        <v>13</v>
      </c>
      <c r="B16" s="139" t="s">
        <v>145</v>
      </c>
      <c r="C16" s="127">
        <v>5</v>
      </c>
      <c r="D16" s="44">
        <v>0.5</v>
      </c>
      <c r="E16" s="78">
        <f t="shared" si="1"/>
        <v>0.1</v>
      </c>
      <c r="F16" s="40"/>
      <c r="G16" s="148">
        <f>E16</f>
        <v>0.1</v>
      </c>
      <c r="H16" s="42"/>
    </row>
    <row r="17" spans="1:8" ht="63.75" x14ac:dyDescent="0.2">
      <c r="A17" s="138">
        <v>14</v>
      </c>
      <c r="B17" s="139" t="s">
        <v>146</v>
      </c>
      <c r="C17" s="127">
        <v>7.22</v>
      </c>
      <c r="D17" s="127">
        <v>7.22</v>
      </c>
      <c r="E17" s="40">
        <f t="shared" ref="E17:E26" si="2">D17/C17</f>
        <v>1</v>
      </c>
      <c r="F17" s="74"/>
      <c r="G17" s="40">
        <f>E17</f>
        <v>1</v>
      </c>
      <c r="H17" s="42"/>
    </row>
    <row r="18" spans="1:8" ht="140.25" x14ac:dyDescent="0.2">
      <c r="A18" s="138">
        <v>15</v>
      </c>
      <c r="B18" s="139" t="s">
        <v>147</v>
      </c>
      <c r="C18" s="130">
        <v>90</v>
      </c>
      <c r="D18" s="130">
        <v>99.4</v>
      </c>
      <c r="E18" s="78">
        <f t="shared" si="2"/>
        <v>1.1044444444444446</v>
      </c>
      <c r="F18" s="74"/>
      <c r="G18" s="61">
        <v>1</v>
      </c>
      <c r="H18" s="42"/>
    </row>
    <row r="19" spans="1:8" ht="63.75" x14ac:dyDescent="0.2">
      <c r="A19" s="138">
        <v>16</v>
      </c>
      <c r="B19" s="139" t="s">
        <v>75</v>
      </c>
      <c r="C19" s="130">
        <v>100</v>
      </c>
      <c r="D19" s="130">
        <v>100</v>
      </c>
      <c r="E19" s="78">
        <f t="shared" si="2"/>
        <v>1</v>
      </c>
      <c r="F19" s="74"/>
      <c r="G19" s="61">
        <v>1</v>
      </c>
      <c r="H19" s="42"/>
    </row>
    <row r="20" spans="1:8" x14ac:dyDescent="0.2">
      <c r="A20" s="138">
        <v>17</v>
      </c>
      <c r="B20" s="139" t="s">
        <v>117</v>
      </c>
      <c r="C20" s="131">
        <v>5101.6000000000004</v>
      </c>
      <c r="D20" s="131">
        <v>3307.3</v>
      </c>
      <c r="E20" s="78">
        <f t="shared" si="2"/>
        <v>0.64828681198055516</v>
      </c>
      <c r="F20" s="74"/>
      <c r="G20" s="156">
        <f>ROUND(E20,3)</f>
        <v>0.64800000000000002</v>
      </c>
      <c r="H20" s="42"/>
    </row>
    <row r="21" spans="1:8" ht="114.75" x14ac:dyDescent="0.2">
      <c r="A21" s="138">
        <v>18</v>
      </c>
      <c r="B21" s="139" t="s">
        <v>148</v>
      </c>
      <c r="C21" s="131"/>
      <c r="D21" s="131"/>
      <c r="E21" s="78"/>
      <c r="F21" s="74"/>
      <c r="G21" s="61">
        <f>ROUND(E21,3)</f>
        <v>0</v>
      </c>
      <c r="H21" s="42"/>
    </row>
    <row r="22" spans="1:8" ht="51" x14ac:dyDescent="0.2">
      <c r="A22" s="138">
        <v>19</v>
      </c>
      <c r="B22" s="139" t="s">
        <v>149</v>
      </c>
      <c r="C22" s="52">
        <v>82.9</v>
      </c>
      <c r="D22" s="87">
        <v>113.4</v>
      </c>
      <c r="E22" s="78">
        <f t="shared" si="2"/>
        <v>1.3679131483715319</v>
      </c>
      <c r="F22" s="74"/>
      <c r="G22" s="40">
        <v>1</v>
      </c>
      <c r="H22" s="75">
        <v>90</v>
      </c>
    </row>
    <row r="23" spans="1:8" ht="63.75" x14ac:dyDescent="0.2">
      <c r="A23" s="138">
        <v>20</v>
      </c>
      <c r="B23" s="139" t="s">
        <v>150</v>
      </c>
      <c r="C23" s="140">
        <v>2.2000000000000002</v>
      </c>
      <c r="D23" s="40">
        <v>7.9</v>
      </c>
      <c r="E23" s="78">
        <f t="shared" si="2"/>
        <v>3.5909090909090908</v>
      </c>
      <c r="F23" s="74"/>
      <c r="G23" s="74">
        <v>1</v>
      </c>
    </row>
    <row r="24" spans="1:8" ht="204" x14ac:dyDescent="0.2">
      <c r="A24" s="138">
        <v>21</v>
      </c>
      <c r="B24" s="139" t="s">
        <v>76</v>
      </c>
      <c r="C24" s="140">
        <v>75</v>
      </c>
      <c r="D24" s="40">
        <v>0.1</v>
      </c>
      <c r="E24" s="78">
        <f t="shared" si="2"/>
        <v>1.3333333333333335E-3</v>
      </c>
      <c r="F24" s="74"/>
      <c r="G24" s="40">
        <f>E24</f>
        <v>1.3333333333333335E-3</v>
      </c>
    </row>
    <row r="25" spans="1:8" ht="140.25" x14ac:dyDescent="0.2">
      <c r="A25" s="138">
        <v>22</v>
      </c>
      <c r="B25" s="139" t="s">
        <v>77</v>
      </c>
      <c r="C25" s="140">
        <v>100</v>
      </c>
      <c r="D25" s="40">
        <v>100</v>
      </c>
      <c r="E25" s="78">
        <f t="shared" si="2"/>
        <v>1</v>
      </c>
      <c r="F25" s="74"/>
      <c r="G25" s="74">
        <v>1</v>
      </c>
    </row>
    <row r="26" spans="1:8" ht="76.5" x14ac:dyDescent="0.2">
      <c r="A26" s="138">
        <v>23</v>
      </c>
      <c r="B26" s="139" t="s">
        <v>125</v>
      </c>
      <c r="C26" s="140">
        <v>92</v>
      </c>
      <c r="D26" s="40">
        <v>100</v>
      </c>
      <c r="E26" s="78">
        <f t="shared" si="2"/>
        <v>1.0869565217391304</v>
      </c>
      <c r="F26" s="74"/>
      <c r="G26" s="74">
        <v>1</v>
      </c>
    </row>
    <row r="27" spans="1:8" ht="76.5" x14ac:dyDescent="0.2">
      <c r="A27" s="138">
        <v>24</v>
      </c>
      <c r="B27" s="139" t="s">
        <v>124</v>
      </c>
      <c r="C27" s="126" t="s">
        <v>78</v>
      </c>
      <c r="D27" s="40">
        <v>1</v>
      </c>
      <c r="E27" s="78"/>
      <c r="F27" s="74"/>
      <c r="G27" s="74">
        <v>1</v>
      </c>
    </row>
    <row r="28" spans="1:8" ht="51" x14ac:dyDescent="0.2">
      <c r="A28" s="138">
        <v>25</v>
      </c>
      <c r="B28" s="139" t="s">
        <v>126</v>
      </c>
      <c r="C28" s="126" t="s">
        <v>79</v>
      </c>
      <c r="D28" s="40">
        <v>15</v>
      </c>
      <c r="E28" s="78"/>
      <c r="F28" s="74"/>
      <c r="G28" s="74">
        <v>1</v>
      </c>
    </row>
    <row r="29" spans="1:8" x14ac:dyDescent="0.2">
      <c r="G29" s="141">
        <f>G5+G6+G7+G8+G9+G10+G11+G12+G13+G14+G15+G16+G17+G18+G19+G20+G22+G23+G24+G25+G26+G27+G28</f>
        <v>20.040565400843882</v>
      </c>
    </row>
    <row r="30" spans="1:8" x14ac:dyDescent="0.2">
      <c r="G30" s="35"/>
    </row>
    <row r="31" spans="1:8" x14ac:dyDescent="0.2">
      <c r="G31" s="35">
        <f>G29/23</f>
        <v>0.87132893047147308</v>
      </c>
    </row>
  </sheetData>
  <mergeCells count="7">
    <mergeCell ref="B1:H1"/>
    <mergeCell ref="A2:A3"/>
    <mergeCell ref="B2:B3"/>
    <mergeCell ref="C2:C3"/>
    <mergeCell ref="D2:D3"/>
    <mergeCell ref="E2:G2"/>
    <mergeCell ref="H2:I3"/>
  </mergeCells>
  <pageMargins left="0.70866141732283472" right="0.70866141732283472" top="0" bottom="0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6"/>
  <sheetViews>
    <sheetView zoomScaleNormal="100" workbookViewId="0">
      <selection activeCell="F5" sqref="F5"/>
    </sheetView>
  </sheetViews>
  <sheetFormatPr defaultColWidth="9.140625" defaultRowHeight="18.75" x14ac:dyDescent="0.3"/>
  <cols>
    <col min="1" max="1" width="7.42578125" style="17" customWidth="1"/>
    <col min="2" max="2" width="37" style="13" customWidth="1"/>
    <col min="3" max="3" width="18" style="20" customWidth="1"/>
    <col min="4" max="4" width="14.42578125" style="21" customWidth="1"/>
    <col min="5" max="5" width="15.140625" style="21" customWidth="1"/>
    <col min="6" max="6" width="14.7109375" style="21" customWidth="1"/>
    <col min="7" max="7" width="12" style="22" customWidth="1"/>
    <col min="8" max="8" width="11.5703125" style="22" bestFit="1" customWidth="1"/>
    <col min="9" max="9" width="14" style="13" customWidth="1"/>
    <col min="10" max="16384" width="9.140625" style="13"/>
  </cols>
  <sheetData>
    <row r="1" spans="1:9" ht="40.5" customHeight="1" x14ac:dyDescent="0.3">
      <c r="A1" s="169" t="s">
        <v>167</v>
      </c>
      <c r="B1" s="169"/>
      <c r="C1" s="169"/>
      <c r="D1" s="169"/>
      <c r="E1" s="169"/>
      <c r="F1" s="169"/>
      <c r="G1" s="169"/>
      <c r="H1" s="169"/>
    </row>
    <row r="2" spans="1:9" ht="48.75" customHeight="1" x14ac:dyDescent="0.3">
      <c r="A2" s="170"/>
      <c r="B2" s="170"/>
      <c r="C2" s="170"/>
      <c r="D2" s="170"/>
      <c r="E2" s="170"/>
      <c r="F2" s="170"/>
      <c r="G2" s="170"/>
      <c r="H2" s="170"/>
    </row>
    <row r="3" spans="1:9" x14ac:dyDescent="0.3">
      <c r="A3" s="166" t="s">
        <v>18</v>
      </c>
      <c r="B3" s="168" t="s">
        <v>48</v>
      </c>
      <c r="C3" s="168" t="s">
        <v>7</v>
      </c>
      <c r="D3" s="163" t="s">
        <v>0</v>
      </c>
      <c r="E3" s="164"/>
      <c r="F3" s="165"/>
      <c r="G3" s="171" t="s">
        <v>49</v>
      </c>
      <c r="H3" s="172"/>
    </row>
    <row r="4" spans="1:9" ht="115.5" x14ac:dyDescent="0.3">
      <c r="A4" s="167"/>
      <c r="B4" s="168"/>
      <c r="C4" s="168"/>
      <c r="D4" s="24" t="s">
        <v>1</v>
      </c>
      <c r="E4" s="24" t="s">
        <v>119</v>
      </c>
      <c r="F4" s="24" t="s">
        <v>2</v>
      </c>
      <c r="G4" s="25" t="s">
        <v>3</v>
      </c>
      <c r="H4" s="25" t="s">
        <v>4</v>
      </c>
      <c r="I4" s="15"/>
    </row>
    <row r="5" spans="1:9" x14ac:dyDescent="0.3">
      <c r="A5" s="16">
        <v>16</v>
      </c>
      <c r="B5" s="30" t="s">
        <v>40</v>
      </c>
      <c r="C5" s="30" t="s">
        <v>127</v>
      </c>
      <c r="D5" s="81">
        <v>372354.8</v>
      </c>
      <c r="E5" s="82">
        <v>410674.4</v>
      </c>
      <c r="F5" s="82">
        <v>402101.6</v>
      </c>
      <c r="G5" s="83">
        <f>ROUND(F5/D5*100,2)</f>
        <v>107.99</v>
      </c>
      <c r="H5" s="83">
        <f>ROUND(F5/E5*100,2)</f>
        <v>97.91</v>
      </c>
    </row>
    <row r="6" spans="1:9" x14ac:dyDescent="0.3">
      <c r="G6" s="86">
        <f>F5/D5*100</f>
        <v>107.98883215685684</v>
      </c>
      <c r="H6" s="86">
        <f>F5/E5*100</f>
        <v>97.912506842403602</v>
      </c>
    </row>
  </sheetData>
  <mergeCells count="6">
    <mergeCell ref="D3:F3"/>
    <mergeCell ref="A3:A4"/>
    <mergeCell ref="B3:B4"/>
    <mergeCell ref="C3:C4"/>
    <mergeCell ref="A1:H2"/>
    <mergeCell ref="G3:H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9"/>
  <sheetViews>
    <sheetView zoomScaleNormal="100" workbookViewId="0">
      <selection sqref="A1:F1"/>
    </sheetView>
  </sheetViews>
  <sheetFormatPr defaultColWidth="9.140625" defaultRowHeight="18.75" x14ac:dyDescent="0.3"/>
  <cols>
    <col min="1" max="1" width="7.85546875" style="19" customWidth="1"/>
    <col min="2" max="2" width="31.7109375" style="13" customWidth="1"/>
    <col min="3" max="3" width="28.85546875" style="13" customWidth="1"/>
    <col min="4" max="4" width="16.5703125" style="13" customWidth="1"/>
    <col min="5" max="5" width="15.42578125" style="13" customWidth="1"/>
    <col min="6" max="6" width="19" style="13" customWidth="1"/>
    <col min="7" max="8" width="9.140625" style="13"/>
    <col min="9" max="9" width="12.7109375" style="13" bestFit="1" customWidth="1"/>
    <col min="10" max="16384" width="9.140625" style="13"/>
  </cols>
  <sheetData>
    <row r="1" spans="1:10" ht="43.5" customHeight="1" x14ac:dyDescent="0.3">
      <c r="A1" s="175" t="s">
        <v>168</v>
      </c>
      <c r="B1" s="175"/>
      <c r="C1" s="175"/>
      <c r="D1" s="175"/>
      <c r="E1" s="175"/>
      <c r="F1" s="175"/>
    </row>
    <row r="2" spans="1:10" ht="16.5" customHeight="1" x14ac:dyDescent="0.3">
      <c r="A2" s="55"/>
      <c r="B2" s="55"/>
      <c r="C2" s="55"/>
      <c r="D2" s="55"/>
      <c r="E2" s="55"/>
      <c r="F2" s="55"/>
    </row>
    <row r="3" spans="1:10" s="17" customFormat="1" x14ac:dyDescent="0.3">
      <c r="A3" s="176" t="s">
        <v>41</v>
      </c>
      <c r="B3" s="176" t="s">
        <v>50</v>
      </c>
      <c r="C3" s="176" t="s">
        <v>8</v>
      </c>
      <c r="D3" s="176" t="s">
        <v>9</v>
      </c>
      <c r="E3" s="176"/>
      <c r="F3" s="176" t="s">
        <v>47</v>
      </c>
      <c r="G3" s="31"/>
      <c r="H3" s="31"/>
      <c r="I3" s="31"/>
      <c r="J3" s="31"/>
    </row>
    <row r="4" spans="1:10" s="17" customFormat="1" ht="47.25" x14ac:dyDescent="0.3">
      <c r="A4" s="176"/>
      <c r="B4" s="176"/>
      <c r="C4" s="176"/>
      <c r="D4" s="56" t="s">
        <v>12</v>
      </c>
      <c r="E4" s="56" t="s">
        <v>13</v>
      </c>
      <c r="F4" s="176"/>
    </row>
    <row r="5" spans="1:10" x14ac:dyDescent="0.3">
      <c r="A5" s="173">
        <v>16</v>
      </c>
      <c r="B5" s="174" t="s">
        <v>40</v>
      </c>
      <c r="C5" s="125" t="s">
        <v>10</v>
      </c>
      <c r="D5" s="132">
        <f>D6+D9</f>
        <v>1119271.2</v>
      </c>
      <c r="E5" s="132">
        <f>E6+E9</f>
        <v>898416.2</v>
      </c>
      <c r="F5" s="133">
        <f>E5/D5*100</f>
        <v>80.267963653491677</v>
      </c>
    </row>
    <row r="6" spans="1:10" ht="31.5" x14ac:dyDescent="0.3">
      <c r="A6" s="173"/>
      <c r="B6" s="174"/>
      <c r="C6" s="125" t="s">
        <v>67</v>
      </c>
      <c r="D6" s="132">
        <v>377480.2</v>
      </c>
      <c r="E6" s="134">
        <v>402101.6</v>
      </c>
      <c r="F6" s="133">
        <f t="shared" ref="F6:F9" si="0">E6/D6*100</f>
        <v>106.52256727637635</v>
      </c>
    </row>
    <row r="7" spans="1:10" ht="31.5" x14ac:dyDescent="0.3">
      <c r="A7" s="173"/>
      <c r="B7" s="174"/>
      <c r="C7" s="125" t="s">
        <v>68</v>
      </c>
      <c r="D7" s="132">
        <v>0</v>
      </c>
      <c r="E7" s="134">
        <v>0</v>
      </c>
      <c r="F7" s="133">
        <v>0</v>
      </c>
    </row>
    <row r="8" spans="1:10" ht="31.5" x14ac:dyDescent="0.3">
      <c r="A8" s="173"/>
      <c r="B8" s="174"/>
      <c r="C8" s="125" t="s">
        <v>11</v>
      </c>
      <c r="D8" s="133">
        <v>333931.8</v>
      </c>
      <c r="E8" s="134">
        <v>331783.7</v>
      </c>
      <c r="F8" s="133">
        <f t="shared" si="0"/>
        <v>99.356724936049829</v>
      </c>
    </row>
    <row r="9" spans="1:10" x14ac:dyDescent="0.3">
      <c r="A9" s="173"/>
      <c r="B9" s="174"/>
      <c r="C9" s="125" t="s">
        <v>46</v>
      </c>
      <c r="D9" s="134">
        <v>741791</v>
      </c>
      <c r="E9" s="134">
        <v>496314.6</v>
      </c>
      <c r="F9" s="133">
        <f t="shared" si="0"/>
        <v>66.907606050760933</v>
      </c>
    </row>
  </sheetData>
  <mergeCells count="8">
    <mergeCell ref="A5:A9"/>
    <mergeCell ref="B5:B9"/>
    <mergeCell ref="A1:F1"/>
    <mergeCell ref="F3:F4"/>
    <mergeCell ref="D3:E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9"/>
  <sheetViews>
    <sheetView view="pageBreakPreview" zoomScaleNormal="100" zoomScaleSheetLayoutView="100" workbookViewId="0">
      <selection activeCell="C6" sqref="C6"/>
    </sheetView>
  </sheetViews>
  <sheetFormatPr defaultColWidth="9.140625" defaultRowHeight="18.75" x14ac:dyDescent="0.3"/>
  <cols>
    <col min="1" max="1" width="6" style="19" customWidth="1"/>
    <col min="2" max="2" width="30.85546875" style="13" customWidth="1"/>
    <col min="3" max="3" width="12.85546875" style="13" customWidth="1"/>
    <col min="4" max="4" width="19.42578125" style="13" customWidth="1"/>
    <col min="5" max="5" width="29.42578125" style="20" customWidth="1"/>
    <col min="6" max="16384" width="9.140625" style="13"/>
  </cols>
  <sheetData>
    <row r="1" spans="1:5" ht="53.25" customHeight="1" x14ac:dyDescent="0.3">
      <c r="A1" s="177" t="s">
        <v>169</v>
      </c>
      <c r="B1" s="177"/>
      <c r="C1" s="178"/>
      <c r="D1" s="178"/>
      <c r="E1" s="178"/>
    </row>
    <row r="2" spans="1:5" ht="47.25" x14ac:dyDescent="0.3">
      <c r="A2" s="84" t="s">
        <v>18</v>
      </c>
      <c r="B2" s="179" t="s">
        <v>48</v>
      </c>
      <c r="C2" s="179" t="s">
        <v>51</v>
      </c>
      <c r="D2" s="179"/>
      <c r="E2" s="84" t="s">
        <v>15</v>
      </c>
    </row>
    <row r="3" spans="1:5" ht="31.5" x14ac:dyDescent="0.3">
      <c r="A3" s="84"/>
      <c r="B3" s="179"/>
      <c r="C3" s="84" t="s">
        <v>52</v>
      </c>
      <c r="D3" s="84" t="s">
        <v>44</v>
      </c>
      <c r="E3" s="84"/>
    </row>
    <row r="4" spans="1:5" ht="39.75" customHeight="1" x14ac:dyDescent="0.3">
      <c r="A4" s="84">
        <v>16</v>
      </c>
      <c r="B4" s="84" t="s">
        <v>40</v>
      </c>
      <c r="C4" s="29" t="s">
        <v>165</v>
      </c>
      <c r="D4" s="29" t="s">
        <v>166</v>
      </c>
      <c r="E4" s="84"/>
    </row>
    <row r="5" spans="1:5" x14ac:dyDescent="0.3">
      <c r="A5" s="18"/>
      <c r="B5" s="60" t="s">
        <v>63</v>
      </c>
      <c r="C5" s="29" t="s">
        <v>152</v>
      </c>
      <c r="D5" s="29" t="s">
        <v>152</v>
      </c>
      <c r="E5" s="85"/>
    </row>
    <row r="6" spans="1:5" x14ac:dyDescent="0.3">
      <c r="A6" s="18"/>
      <c r="B6" s="60" t="s">
        <v>64</v>
      </c>
      <c r="C6" s="29" t="s">
        <v>164</v>
      </c>
      <c r="D6" s="29" t="s">
        <v>164</v>
      </c>
      <c r="E6" s="85"/>
    </row>
    <row r="7" spans="1:5" x14ac:dyDescent="0.3">
      <c r="A7" s="18"/>
      <c r="B7" s="60" t="s">
        <v>65</v>
      </c>
      <c r="C7" s="29" t="s">
        <v>153</v>
      </c>
      <c r="D7" s="29" t="s">
        <v>153</v>
      </c>
      <c r="E7" s="85"/>
    </row>
    <row r="8" spans="1:5" x14ac:dyDescent="0.3">
      <c r="A8" s="18"/>
      <c r="B8" s="60" t="s">
        <v>66</v>
      </c>
      <c r="C8" s="29" t="s">
        <v>123</v>
      </c>
      <c r="D8" s="29" t="s">
        <v>158</v>
      </c>
      <c r="E8" s="85"/>
    </row>
    <row r="9" spans="1:5" x14ac:dyDescent="0.3">
      <c r="C9" s="13">
        <f>14/14</f>
        <v>1</v>
      </c>
    </row>
  </sheetData>
  <mergeCells count="3">
    <mergeCell ref="A1:E1"/>
    <mergeCell ref="B2:B3"/>
    <mergeCell ref="C2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E5"/>
  <sheetViews>
    <sheetView workbookViewId="0">
      <selection activeCell="D7" sqref="D7"/>
    </sheetView>
  </sheetViews>
  <sheetFormatPr defaultColWidth="9.140625" defaultRowHeight="18.75" x14ac:dyDescent="0.3"/>
  <cols>
    <col min="1" max="1" width="6" style="13" customWidth="1"/>
    <col min="2" max="2" width="30.85546875" style="13" customWidth="1"/>
    <col min="3" max="5" width="27.7109375" style="13" customWidth="1"/>
    <col min="6" max="16384" width="9.140625" style="13"/>
  </cols>
  <sheetData>
    <row r="1" spans="1:5" ht="57" customHeight="1" x14ac:dyDescent="0.3">
      <c r="A1" s="180" t="s">
        <v>170</v>
      </c>
      <c r="B1" s="180"/>
      <c r="C1" s="180"/>
      <c r="D1" s="180"/>
      <c r="E1" s="180"/>
    </row>
    <row r="3" spans="1:5" x14ac:dyDescent="0.3">
      <c r="A3" s="179" t="s">
        <v>18</v>
      </c>
      <c r="B3" s="179" t="s">
        <v>19</v>
      </c>
      <c r="C3" s="179" t="s">
        <v>133</v>
      </c>
      <c r="D3" s="179" t="s">
        <v>134</v>
      </c>
      <c r="E3" s="179" t="s">
        <v>42</v>
      </c>
    </row>
    <row r="4" spans="1:5" ht="52.5" customHeight="1" x14ac:dyDescent="0.3">
      <c r="A4" s="179"/>
      <c r="B4" s="179"/>
      <c r="C4" s="179"/>
      <c r="D4" s="179"/>
      <c r="E4" s="179"/>
    </row>
    <row r="5" spans="1:5" x14ac:dyDescent="0.3">
      <c r="A5" s="28">
        <v>16</v>
      </c>
      <c r="B5" s="26" t="s">
        <v>40</v>
      </c>
      <c r="C5" s="28">
        <v>35</v>
      </c>
      <c r="D5" s="28">
        <v>100</v>
      </c>
      <c r="E5" s="28">
        <v>100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G6"/>
  <sheetViews>
    <sheetView zoomScaleNormal="100" workbookViewId="0">
      <selection activeCell="D11" sqref="D10:D11"/>
    </sheetView>
  </sheetViews>
  <sheetFormatPr defaultColWidth="9.140625" defaultRowHeight="18.75" x14ac:dyDescent="0.3"/>
  <cols>
    <col min="1" max="1" width="9.140625" style="17"/>
    <col min="2" max="2" width="40" style="13" customWidth="1"/>
    <col min="3" max="4" width="11.42578125" style="13" customWidth="1"/>
    <col min="5" max="5" width="14.140625" style="13" customWidth="1"/>
    <col min="6" max="6" width="14.7109375" style="13" customWidth="1"/>
    <col min="7" max="7" width="74.140625" style="20" customWidth="1"/>
    <col min="8" max="16384" width="9.140625" style="13"/>
  </cols>
  <sheetData>
    <row r="2" spans="1:7" ht="41.25" customHeight="1" x14ac:dyDescent="0.3">
      <c r="A2" s="183" t="s">
        <v>175</v>
      </c>
      <c r="B2" s="175"/>
      <c r="C2" s="175"/>
      <c r="D2" s="175"/>
      <c r="E2" s="175"/>
      <c r="F2" s="175"/>
      <c r="G2" s="175"/>
    </row>
    <row r="3" spans="1:7" ht="41.25" customHeight="1" x14ac:dyDescent="0.3">
      <c r="A3" s="32"/>
      <c r="B3" s="33"/>
      <c r="C3" s="33"/>
      <c r="D3" s="33"/>
      <c r="E3" s="33"/>
      <c r="F3" s="33"/>
      <c r="G3" s="33"/>
    </row>
    <row r="4" spans="1:7" ht="21.75" customHeight="1" x14ac:dyDescent="0.3">
      <c r="A4" s="181" t="s">
        <v>18</v>
      </c>
      <c r="B4" s="181" t="s">
        <v>6</v>
      </c>
      <c r="C4" s="184" t="s">
        <v>43</v>
      </c>
      <c r="D4" s="185"/>
      <c r="E4" s="185"/>
      <c r="F4" s="185"/>
      <c r="G4" s="186"/>
    </row>
    <row r="5" spans="1:7" ht="63.75" customHeight="1" x14ac:dyDescent="0.3">
      <c r="A5" s="182"/>
      <c r="B5" s="182"/>
      <c r="C5" s="18" t="s">
        <v>16</v>
      </c>
      <c r="D5" s="23" t="s">
        <v>14</v>
      </c>
      <c r="E5" s="23" t="s">
        <v>45</v>
      </c>
      <c r="F5" s="23" t="s">
        <v>80</v>
      </c>
      <c r="G5" s="23" t="s">
        <v>128</v>
      </c>
    </row>
    <row r="6" spans="1:7" ht="70.5" customHeight="1" x14ac:dyDescent="0.3">
      <c r="A6" s="27">
        <v>16</v>
      </c>
      <c r="B6" s="27" t="s">
        <v>40</v>
      </c>
      <c r="C6" s="27">
        <v>23</v>
      </c>
      <c r="D6" s="27">
        <v>19</v>
      </c>
      <c r="E6" s="27">
        <v>2</v>
      </c>
      <c r="F6" s="27">
        <v>2</v>
      </c>
      <c r="G6" s="27"/>
    </row>
  </sheetData>
  <mergeCells count="4">
    <mergeCell ref="A4:A5"/>
    <mergeCell ref="B4:B5"/>
    <mergeCell ref="A2:G2"/>
    <mergeCell ref="C4:G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E7"/>
  <sheetViews>
    <sheetView view="pageBreakPreview" zoomScale="60" zoomScaleNormal="100" workbookViewId="0">
      <selection activeCell="C2" sqref="C2:E3"/>
    </sheetView>
  </sheetViews>
  <sheetFormatPr defaultColWidth="9.140625" defaultRowHeight="18.75" x14ac:dyDescent="0.3"/>
  <cols>
    <col min="1" max="1" width="11.5703125" style="13" customWidth="1"/>
    <col min="2" max="2" width="32.7109375" style="13" customWidth="1"/>
    <col min="3" max="3" width="11.42578125" style="13" customWidth="1"/>
    <col min="4" max="4" width="9.140625" style="13"/>
    <col min="5" max="5" width="50.7109375" style="13" customWidth="1"/>
    <col min="6" max="16384" width="9.140625" style="13"/>
  </cols>
  <sheetData>
    <row r="1" spans="1:5" ht="45" customHeight="1" x14ac:dyDescent="0.3">
      <c r="A1" s="169" t="s">
        <v>171</v>
      </c>
      <c r="B1" s="169"/>
      <c r="C1" s="169"/>
      <c r="D1" s="169"/>
      <c r="E1" s="169"/>
    </row>
    <row r="2" spans="1:5" x14ac:dyDescent="0.3">
      <c r="A2" s="181" t="s">
        <v>5</v>
      </c>
      <c r="B2" s="181" t="s">
        <v>6</v>
      </c>
      <c r="C2" s="167" t="s">
        <v>17</v>
      </c>
      <c r="D2" s="167"/>
      <c r="E2" s="167"/>
    </row>
    <row r="3" spans="1:5" ht="36.75" customHeight="1" x14ac:dyDescent="0.3">
      <c r="A3" s="182"/>
      <c r="B3" s="182"/>
      <c r="C3" s="167"/>
      <c r="D3" s="167"/>
      <c r="E3" s="167"/>
    </row>
    <row r="4" spans="1:5" x14ac:dyDescent="0.3">
      <c r="A4" s="135"/>
      <c r="B4" s="135"/>
      <c r="C4" s="124" t="s">
        <v>130</v>
      </c>
      <c r="D4" s="14" t="s">
        <v>131</v>
      </c>
      <c r="E4" s="14" t="s">
        <v>132</v>
      </c>
    </row>
    <row r="5" spans="1:5" ht="69" customHeight="1" x14ac:dyDescent="0.3">
      <c r="A5" s="190">
        <v>16</v>
      </c>
      <c r="B5" s="187" t="s">
        <v>129</v>
      </c>
      <c r="C5" s="193">
        <v>44286</v>
      </c>
      <c r="D5" s="187">
        <v>178</v>
      </c>
      <c r="E5" s="187" t="s">
        <v>172</v>
      </c>
    </row>
    <row r="6" spans="1:5" ht="6.75" customHeight="1" x14ac:dyDescent="0.3">
      <c r="A6" s="191"/>
      <c r="B6" s="188"/>
      <c r="C6" s="188"/>
      <c r="D6" s="188"/>
      <c r="E6" s="188"/>
    </row>
    <row r="7" spans="1:5" ht="22.5" hidden="1" customHeight="1" x14ac:dyDescent="0.3">
      <c r="A7" s="192"/>
      <c r="B7" s="189"/>
      <c r="C7" s="189"/>
      <c r="D7" s="189"/>
      <c r="E7" s="189"/>
    </row>
  </sheetData>
  <mergeCells count="9">
    <mergeCell ref="D5:D7"/>
    <mergeCell ref="E5:E7"/>
    <mergeCell ref="C2:E3"/>
    <mergeCell ref="A1:E1"/>
    <mergeCell ref="A2:A3"/>
    <mergeCell ref="B2:B3"/>
    <mergeCell ref="A5:A7"/>
    <mergeCell ref="B5:B7"/>
    <mergeCell ref="C5:C7"/>
  </mergeCells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15"/>
  <sheetViews>
    <sheetView view="pageBreakPreview" zoomScale="89" zoomScaleNormal="100" zoomScaleSheetLayoutView="89" workbookViewId="0">
      <selection activeCell="K12" sqref="K12"/>
    </sheetView>
  </sheetViews>
  <sheetFormatPr defaultColWidth="9.140625" defaultRowHeight="15" x14ac:dyDescent="0.25"/>
  <cols>
    <col min="1" max="1" width="4.5703125" style="6" customWidth="1"/>
    <col min="2" max="2" width="26.85546875" style="10" customWidth="1"/>
    <col min="3" max="3" width="13" style="1" customWidth="1"/>
    <col min="4" max="4" width="13.42578125" style="1" customWidth="1"/>
    <col min="5" max="5" width="13.140625" style="1" customWidth="1"/>
    <col min="6" max="6" width="14.28515625" style="1" customWidth="1"/>
    <col min="7" max="7" width="13.42578125" style="1" customWidth="1"/>
    <col min="8" max="8" width="16" style="59" customWidth="1"/>
    <col min="9" max="9" width="21" style="1" customWidth="1"/>
    <col min="10" max="10" width="15.28515625" style="1" customWidth="1"/>
    <col min="11" max="11" width="17" style="1" customWidth="1"/>
    <col min="12" max="12" width="18.5703125" style="1" customWidth="1"/>
    <col min="13" max="13" width="18.7109375" style="1" customWidth="1"/>
    <col min="14" max="16384" width="9.140625" style="1"/>
  </cols>
  <sheetData>
    <row r="1" spans="1:14" ht="17.25" customHeight="1" x14ac:dyDescent="0.25">
      <c r="A1" s="196" t="s">
        <v>72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ht="17.25" customHeight="1" x14ac:dyDescent="0.25">
      <c r="A2" s="62"/>
      <c r="B2" s="62"/>
      <c r="C2" s="62"/>
      <c r="D2" s="62"/>
      <c r="E2" s="62"/>
      <c r="F2" s="198" t="s">
        <v>173</v>
      </c>
      <c r="G2" s="198"/>
      <c r="H2" s="198"/>
      <c r="I2" s="198"/>
      <c r="J2" s="62"/>
      <c r="K2" s="62"/>
      <c r="L2" s="62"/>
      <c r="M2" s="62"/>
    </row>
    <row r="3" spans="1:1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4" x14ac:dyDescent="0.25">
      <c r="A4" s="67" t="s">
        <v>69</v>
      </c>
      <c r="B4" s="67"/>
      <c r="C4" s="67"/>
      <c r="D4" s="197" t="s">
        <v>151</v>
      </c>
      <c r="E4" s="197"/>
      <c r="F4" s="197"/>
      <c r="G4" s="197"/>
      <c r="H4" s="197"/>
      <c r="I4" s="197"/>
      <c r="J4" s="197"/>
      <c r="K4" s="68"/>
      <c r="L4" s="68"/>
      <c r="M4" s="68"/>
    </row>
    <row r="5" spans="1:14" x14ac:dyDescent="0.25">
      <c r="A5" s="1"/>
      <c r="B5" s="1"/>
      <c r="F5" s="65"/>
      <c r="G5" s="66"/>
      <c r="H5" s="66"/>
      <c r="K5" s="69"/>
      <c r="L5" s="70"/>
      <c r="M5" s="70"/>
    </row>
    <row r="6" spans="1:14" ht="16.5" customHeight="1" x14ac:dyDescent="0.25">
      <c r="A6" s="67" t="s">
        <v>70</v>
      </c>
      <c r="B6" s="67"/>
      <c r="C6" s="67"/>
      <c r="D6" s="197" t="s">
        <v>71</v>
      </c>
      <c r="E6" s="197"/>
      <c r="F6" s="197"/>
      <c r="G6" s="197"/>
      <c r="H6" s="197"/>
      <c r="I6" s="197"/>
      <c r="J6" s="197"/>
      <c r="K6" s="68"/>
      <c r="L6" s="68"/>
      <c r="M6" s="68"/>
    </row>
    <row r="7" spans="1:14" ht="11.25" customHeight="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71"/>
      <c r="L7" s="71"/>
      <c r="M7" s="71"/>
    </row>
    <row r="9" spans="1:14" ht="120" x14ac:dyDescent="0.25">
      <c r="A9" s="187" t="s">
        <v>18</v>
      </c>
      <c r="B9" s="187" t="s">
        <v>19</v>
      </c>
      <c r="C9" s="2" t="s">
        <v>20</v>
      </c>
      <c r="D9" s="3" t="s">
        <v>122</v>
      </c>
      <c r="E9" s="3" t="s">
        <v>121</v>
      </c>
      <c r="F9" s="3" t="s">
        <v>21</v>
      </c>
      <c r="G9" s="3" t="s">
        <v>22</v>
      </c>
      <c r="H9" s="57" t="s">
        <v>23</v>
      </c>
      <c r="I9" s="3" t="s">
        <v>24</v>
      </c>
      <c r="J9" s="3" t="s">
        <v>25</v>
      </c>
      <c r="K9" s="3" t="s">
        <v>26</v>
      </c>
      <c r="L9" s="3" t="s">
        <v>27</v>
      </c>
      <c r="M9" s="3" t="s">
        <v>28</v>
      </c>
    </row>
    <row r="10" spans="1:14" ht="45" customHeight="1" x14ac:dyDescent="0.25">
      <c r="A10" s="189"/>
      <c r="B10" s="189"/>
      <c r="C10" s="4" t="s">
        <v>29</v>
      </c>
      <c r="D10" s="5" t="s">
        <v>30</v>
      </c>
      <c r="E10" s="5" t="s">
        <v>31</v>
      </c>
      <c r="F10" s="5" t="s">
        <v>32</v>
      </c>
      <c r="G10" s="5" t="s">
        <v>33</v>
      </c>
      <c r="H10" s="57" t="s">
        <v>34</v>
      </c>
      <c r="I10" s="5" t="s">
        <v>35</v>
      </c>
      <c r="J10" s="5" t="s">
        <v>36</v>
      </c>
      <c r="K10" s="5" t="s">
        <v>37</v>
      </c>
      <c r="L10" s="5" t="s">
        <v>38</v>
      </c>
      <c r="M10" s="5" t="s">
        <v>39</v>
      </c>
      <c r="N10" s="6"/>
    </row>
    <row r="11" spans="1:14" ht="171.75" customHeight="1" x14ac:dyDescent="0.25">
      <c r="A11" s="5">
        <v>16</v>
      </c>
      <c r="B11" s="7" t="s">
        <v>73</v>
      </c>
      <c r="C11" s="8">
        <v>23</v>
      </c>
      <c r="D11" s="63">
        <v>16</v>
      </c>
      <c r="E11" s="77">
        <v>16</v>
      </c>
      <c r="F11" s="227">
        <v>402101.6</v>
      </c>
      <c r="G11" s="76">
        <v>410674.4</v>
      </c>
      <c r="H11" s="58" t="s">
        <v>174</v>
      </c>
      <c r="I11" s="9">
        <f>ЦПП!G31</f>
        <v>0.87132893047147308</v>
      </c>
      <c r="J11" s="64">
        <f>D11/E11</f>
        <v>1</v>
      </c>
      <c r="K11" s="9">
        <v>1</v>
      </c>
      <c r="L11" s="9">
        <f>J11/K11</f>
        <v>1</v>
      </c>
      <c r="M11" s="9">
        <f>I11*L11</f>
        <v>0.87132893047147308</v>
      </c>
    </row>
    <row r="12" spans="1:14" x14ac:dyDescent="0.25">
      <c r="K12" s="88"/>
      <c r="L12" s="194"/>
      <c r="M12" s="194"/>
    </row>
    <row r="13" spans="1:14" ht="15" customHeight="1" x14ac:dyDescent="0.25">
      <c r="K13" s="195" t="s">
        <v>81</v>
      </c>
      <c r="L13" s="195"/>
      <c r="M13" s="195"/>
    </row>
    <row r="14" spans="1:14" x14ac:dyDescent="0.25">
      <c r="C14" s="11"/>
      <c r="K14" s="195"/>
      <c r="L14" s="195"/>
      <c r="M14" s="195"/>
    </row>
    <row r="15" spans="1:14" x14ac:dyDescent="0.25">
      <c r="C15" s="12"/>
    </row>
  </sheetData>
  <mergeCells count="8">
    <mergeCell ref="L12:M12"/>
    <mergeCell ref="K13:M14"/>
    <mergeCell ref="A1:M1"/>
    <mergeCell ref="A9:A10"/>
    <mergeCell ref="B9:B10"/>
    <mergeCell ref="D4:J4"/>
    <mergeCell ref="D6:J6"/>
    <mergeCell ref="F2:I2"/>
  </mergeCells>
  <pageMargins left="0" right="0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06"/>
  <sheetViews>
    <sheetView tabSelected="1" view="pageBreakPreview" zoomScale="80" zoomScaleNormal="90" zoomScaleSheetLayoutView="80" workbookViewId="0">
      <selection activeCell="H96" sqref="H96"/>
    </sheetView>
  </sheetViews>
  <sheetFormatPr defaultRowHeight="15" x14ac:dyDescent="0.25"/>
  <cols>
    <col min="1" max="1" width="11.28515625" style="1" customWidth="1"/>
    <col min="2" max="2" width="50.7109375" style="122" customWidth="1"/>
    <col min="3" max="3" width="8" style="1" customWidth="1"/>
    <col min="4" max="4" width="9.140625" style="1"/>
    <col min="5" max="5" width="14.5703125" style="65" customWidth="1"/>
    <col min="6" max="6" width="14.140625" style="1" customWidth="1"/>
    <col min="7" max="7" width="8.28515625" style="65" customWidth="1"/>
    <col min="8" max="8" width="62.85546875" style="1" customWidth="1"/>
    <col min="9" max="16384" width="9.140625" style="1"/>
  </cols>
  <sheetData>
    <row r="1" spans="1:13" ht="15.75" x14ac:dyDescent="0.25">
      <c r="A1" s="199" t="s">
        <v>82</v>
      </c>
      <c r="B1" s="199"/>
      <c r="C1" s="199"/>
      <c r="D1" s="199"/>
      <c r="E1" s="199"/>
      <c r="F1" s="199"/>
      <c r="G1" s="199"/>
      <c r="H1" s="199"/>
      <c r="I1" s="110"/>
    </row>
    <row r="2" spans="1:13" ht="15" customHeight="1" x14ac:dyDescent="0.25">
      <c r="A2" s="202" t="s">
        <v>176</v>
      </c>
      <c r="B2" s="202"/>
      <c r="C2" s="202"/>
      <c r="D2" s="202"/>
      <c r="E2" s="202"/>
      <c r="F2" s="202"/>
      <c r="G2" s="202"/>
      <c r="H2" s="202"/>
      <c r="I2" s="111"/>
    </row>
    <row r="3" spans="1:13" x14ac:dyDescent="0.25">
      <c r="A3" s="202"/>
      <c r="B3" s="202"/>
      <c r="C3" s="202"/>
      <c r="D3" s="202"/>
      <c r="E3" s="202"/>
      <c r="F3" s="202"/>
      <c r="G3" s="202"/>
      <c r="H3" s="202"/>
      <c r="I3" s="111"/>
    </row>
    <row r="4" spans="1:13" ht="34.5" customHeight="1" x14ac:dyDescent="0.25">
      <c r="A4" s="200" t="s">
        <v>83</v>
      </c>
      <c r="B4" s="200"/>
      <c r="C4" s="200"/>
      <c r="D4" s="200"/>
      <c r="E4" s="200"/>
      <c r="F4" s="200"/>
      <c r="G4" s="200"/>
      <c r="H4" s="200"/>
      <c r="I4" s="112"/>
    </row>
    <row r="5" spans="1:13" ht="71.25" customHeight="1" x14ac:dyDescent="0.25">
      <c r="A5" s="201" t="s">
        <v>101</v>
      </c>
      <c r="B5" s="201"/>
      <c r="C5" s="201"/>
      <c r="D5" s="201"/>
      <c r="E5" s="201"/>
      <c r="F5" s="201"/>
      <c r="G5" s="201"/>
      <c r="H5" s="201"/>
      <c r="I5" s="113"/>
    </row>
    <row r="6" spans="1:13" x14ac:dyDescent="0.25">
      <c r="A6" s="89"/>
    </row>
    <row r="7" spans="1:13" ht="121.5" customHeight="1" x14ac:dyDescent="0.25">
      <c r="A7" s="203" t="s">
        <v>18</v>
      </c>
      <c r="B7" s="204" t="s">
        <v>84</v>
      </c>
      <c r="C7" s="203" t="s">
        <v>159</v>
      </c>
      <c r="D7" s="203"/>
      <c r="E7" s="114" t="s">
        <v>85</v>
      </c>
      <c r="F7" s="114" t="s">
        <v>87</v>
      </c>
      <c r="G7" s="204" t="s">
        <v>99</v>
      </c>
      <c r="H7" s="203" t="s">
        <v>89</v>
      </c>
    </row>
    <row r="8" spans="1:13" x14ac:dyDescent="0.25">
      <c r="A8" s="203"/>
      <c r="B8" s="205"/>
      <c r="C8" s="203" t="s">
        <v>90</v>
      </c>
      <c r="D8" s="203" t="s">
        <v>91</v>
      </c>
      <c r="E8" s="207" t="s">
        <v>86</v>
      </c>
      <c r="F8" s="204" t="s">
        <v>88</v>
      </c>
      <c r="G8" s="205"/>
      <c r="H8" s="203"/>
    </row>
    <row r="9" spans="1:13" x14ac:dyDescent="0.25">
      <c r="A9" s="203"/>
      <c r="B9" s="206"/>
      <c r="C9" s="203"/>
      <c r="D9" s="203"/>
      <c r="E9" s="208"/>
      <c r="F9" s="206"/>
      <c r="G9" s="206"/>
      <c r="H9" s="203"/>
    </row>
    <row r="10" spans="1:13" ht="9" hidden="1" customHeight="1" x14ac:dyDescent="0.25">
      <c r="A10" s="220"/>
      <c r="B10" s="221" t="s">
        <v>98</v>
      </c>
      <c r="C10" s="222"/>
      <c r="D10" s="222"/>
      <c r="E10" s="222"/>
      <c r="F10" s="222"/>
      <c r="G10" s="222"/>
      <c r="H10" s="223"/>
    </row>
    <row r="11" spans="1:13" ht="25.5" customHeight="1" x14ac:dyDescent="0.25">
      <c r="A11" s="220"/>
      <c r="B11" s="224"/>
      <c r="C11" s="225"/>
      <c r="D11" s="225"/>
      <c r="E11" s="225"/>
      <c r="F11" s="225"/>
      <c r="G11" s="225"/>
      <c r="H11" s="226"/>
    </row>
    <row r="12" spans="1:13" ht="177" customHeight="1" x14ac:dyDescent="0.25">
      <c r="A12" s="142">
        <v>1</v>
      </c>
      <c r="B12" s="129" t="s">
        <v>135</v>
      </c>
      <c r="C12" s="127"/>
      <c r="D12" s="39"/>
      <c r="E12" s="78"/>
      <c r="F12" s="40"/>
      <c r="G12" s="40"/>
      <c r="H12" s="150"/>
      <c r="I12" s="105"/>
      <c r="J12" s="91"/>
      <c r="K12" s="92"/>
      <c r="L12" s="92"/>
      <c r="M12" s="92"/>
    </row>
    <row r="13" spans="1:13" ht="165.75" customHeight="1" x14ac:dyDescent="0.25">
      <c r="A13" s="142">
        <v>2</v>
      </c>
      <c r="B13" s="129" t="s">
        <v>61</v>
      </c>
      <c r="C13" s="127">
        <v>46.1</v>
      </c>
      <c r="D13" s="39">
        <v>46</v>
      </c>
      <c r="E13" s="78">
        <f>D13/C13</f>
        <v>0.9978308026030368</v>
      </c>
      <c r="F13" s="40"/>
      <c r="G13" s="40">
        <f>ROUND(E13,3)</f>
        <v>0.998</v>
      </c>
      <c r="H13" s="150" t="s">
        <v>160</v>
      </c>
      <c r="I13" s="105"/>
      <c r="J13" s="91"/>
      <c r="K13" s="92"/>
      <c r="L13" s="92"/>
      <c r="M13" s="104"/>
    </row>
    <row r="14" spans="1:13" ht="40.5" customHeight="1" x14ac:dyDescent="0.25">
      <c r="A14" s="142">
        <v>3</v>
      </c>
      <c r="B14" s="129" t="s">
        <v>136</v>
      </c>
      <c r="C14" s="128">
        <v>48.5</v>
      </c>
      <c r="D14" s="39">
        <v>48.7</v>
      </c>
      <c r="E14" s="78">
        <f t="shared" ref="E14:E15" si="0">D14/C14</f>
        <v>1.0041237113402062</v>
      </c>
      <c r="F14" s="40"/>
      <c r="G14" s="40">
        <v>1</v>
      </c>
      <c r="H14" s="150" t="s">
        <v>160</v>
      </c>
      <c r="I14" s="106"/>
      <c r="J14" s="91"/>
      <c r="K14" s="92"/>
      <c r="L14" s="92"/>
      <c r="M14" s="104"/>
    </row>
    <row r="15" spans="1:13" ht="59.25" customHeight="1" x14ac:dyDescent="0.25">
      <c r="A15" s="142">
        <v>4</v>
      </c>
      <c r="B15" s="129" t="s">
        <v>137</v>
      </c>
      <c r="C15" s="127">
        <v>224.1</v>
      </c>
      <c r="D15" s="43">
        <v>296.10000000000002</v>
      </c>
      <c r="E15" s="78">
        <f t="shared" si="0"/>
        <v>1.3212851405622492</v>
      </c>
      <c r="F15" s="40"/>
      <c r="G15" s="40">
        <v>1</v>
      </c>
      <c r="H15" s="151" t="s">
        <v>160</v>
      </c>
      <c r="I15" s="105"/>
      <c r="J15" s="93"/>
      <c r="K15" s="92"/>
      <c r="L15" s="92"/>
      <c r="M15" s="92"/>
    </row>
    <row r="16" spans="1:13" ht="51" x14ac:dyDescent="0.25">
      <c r="A16" s="142">
        <v>5</v>
      </c>
      <c r="B16" s="129" t="s">
        <v>138</v>
      </c>
      <c r="C16" s="127">
        <v>0.26800000000000002</v>
      </c>
      <c r="D16" s="48">
        <v>0.02</v>
      </c>
      <c r="E16" s="78"/>
      <c r="F16" s="40">
        <f>C16/D16</f>
        <v>13.4</v>
      </c>
      <c r="G16" s="40">
        <v>1</v>
      </c>
      <c r="H16" s="151" t="s">
        <v>160</v>
      </c>
      <c r="I16" s="105"/>
      <c r="J16" s="94"/>
      <c r="K16" s="92"/>
      <c r="L16" s="75"/>
      <c r="M16" s="104"/>
    </row>
    <row r="17" spans="1:13" ht="98.25" customHeight="1" x14ac:dyDescent="0.25">
      <c r="A17" s="142">
        <v>6</v>
      </c>
      <c r="B17" s="139" t="s">
        <v>139</v>
      </c>
      <c r="C17" s="127">
        <v>89.4</v>
      </c>
      <c r="D17" s="49">
        <v>95.9</v>
      </c>
      <c r="E17" s="78"/>
      <c r="F17" s="79">
        <f>D17/C17</f>
        <v>1.0727069351230425</v>
      </c>
      <c r="G17" s="61">
        <v>1</v>
      </c>
      <c r="H17" s="151" t="s">
        <v>100</v>
      </c>
      <c r="I17" s="105"/>
      <c r="J17" s="95"/>
      <c r="K17" s="92"/>
      <c r="L17" s="75"/>
      <c r="M17" s="92"/>
    </row>
    <row r="18" spans="1:13" ht="56.25" customHeight="1" x14ac:dyDescent="0.25">
      <c r="A18" s="142">
        <v>7</v>
      </c>
      <c r="B18" s="139" t="s">
        <v>62</v>
      </c>
      <c r="C18" s="127">
        <v>1.4</v>
      </c>
      <c r="D18" s="136">
        <v>0</v>
      </c>
      <c r="E18" s="40">
        <f>ROUND(D18/C18,3)</f>
        <v>0</v>
      </c>
      <c r="F18" s="74"/>
      <c r="G18" s="40">
        <v>1</v>
      </c>
      <c r="H18" s="151" t="s">
        <v>100</v>
      </c>
      <c r="I18" s="105"/>
      <c r="J18" s="95"/>
      <c r="K18" s="92"/>
      <c r="L18" s="96"/>
      <c r="M18" s="97"/>
    </row>
    <row r="19" spans="1:13" ht="130.5" customHeight="1" x14ac:dyDescent="0.25">
      <c r="A19" s="142">
        <v>8</v>
      </c>
      <c r="B19" s="139" t="s">
        <v>140</v>
      </c>
      <c r="C19" s="127">
        <v>98.2</v>
      </c>
      <c r="D19" s="45">
        <v>30.2</v>
      </c>
      <c r="E19" s="40">
        <f>D19/C19</f>
        <v>0.3075356415478615</v>
      </c>
      <c r="F19" s="74"/>
      <c r="G19" s="40">
        <f>ROUND(E19,3)</f>
        <v>0.308</v>
      </c>
      <c r="H19" s="151" t="s">
        <v>178</v>
      </c>
      <c r="I19" s="105"/>
      <c r="J19" s="99"/>
      <c r="K19" s="98"/>
      <c r="L19" s="75"/>
      <c r="M19" s="92"/>
    </row>
    <row r="20" spans="1:13" ht="81" customHeight="1" x14ac:dyDescent="0.25">
      <c r="A20" s="142">
        <v>9</v>
      </c>
      <c r="B20" s="139" t="s">
        <v>141</v>
      </c>
      <c r="C20" s="127">
        <v>49.5</v>
      </c>
      <c r="D20" s="50">
        <v>51.4</v>
      </c>
      <c r="E20" s="74">
        <f>ROUND(D20/C20,3)</f>
        <v>1.038</v>
      </c>
      <c r="F20" s="74"/>
      <c r="G20" s="40">
        <v>1</v>
      </c>
      <c r="H20" s="152" t="s">
        <v>160</v>
      </c>
      <c r="I20" s="105"/>
      <c r="J20" s="99"/>
      <c r="K20" s="98"/>
      <c r="L20" s="75"/>
      <c r="M20" s="92"/>
    </row>
    <row r="21" spans="1:13" ht="51" x14ac:dyDescent="0.25">
      <c r="A21" s="142">
        <v>10</v>
      </c>
      <c r="B21" s="139" t="s">
        <v>142</v>
      </c>
      <c r="C21" s="74">
        <v>94.8</v>
      </c>
      <c r="D21" s="73">
        <v>93.4</v>
      </c>
      <c r="E21" s="78">
        <f t="shared" ref="E21:E24" si="1">D21/C21</f>
        <v>0.98523206751054859</v>
      </c>
      <c r="F21" s="74"/>
      <c r="G21" s="40">
        <f>E21</f>
        <v>0.98523206751054859</v>
      </c>
      <c r="H21" s="151" t="s">
        <v>177</v>
      </c>
      <c r="I21" s="105"/>
      <c r="J21" s="99"/>
      <c r="K21" s="75"/>
      <c r="L21" s="75"/>
      <c r="M21" s="92"/>
    </row>
    <row r="22" spans="1:13" ht="135.75" customHeight="1" x14ac:dyDescent="0.25">
      <c r="A22" s="142">
        <v>11</v>
      </c>
      <c r="B22" s="139" t="s">
        <v>143</v>
      </c>
      <c r="C22" s="127">
        <v>70.400000000000006</v>
      </c>
      <c r="D22" s="51">
        <v>70.900000000000006</v>
      </c>
      <c r="E22" s="78">
        <f t="shared" si="1"/>
        <v>1.0071022727272727</v>
      </c>
      <c r="F22" s="80"/>
      <c r="G22" s="40">
        <v>1</v>
      </c>
      <c r="H22" s="151" t="s">
        <v>100</v>
      </c>
      <c r="I22" s="105"/>
      <c r="J22" s="100"/>
      <c r="K22" s="92"/>
      <c r="L22" s="75"/>
      <c r="M22" s="92"/>
    </row>
    <row r="23" spans="1:13" ht="76.5" customHeight="1" x14ac:dyDescent="0.25">
      <c r="A23" s="142">
        <v>12</v>
      </c>
      <c r="B23" s="139" t="s">
        <v>144</v>
      </c>
      <c r="C23" s="127">
        <v>47.8</v>
      </c>
      <c r="D23" s="137">
        <v>53.3</v>
      </c>
      <c r="E23" s="78">
        <f t="shared" si="1"/>
        <v>1.1150627615062763</v>
      </c>
      <c r="F23" s="80"/>
      <c r="G23" s="40">
        <v>1</v>
      </c>
      <c r="H23" s="151" t="s">
        <v>100</v>
      </c>
      <c r="I23" s="105"/>
      <c r="J23" s="100"/>
      <c r="K23" s="92"/>
      <c r="L23" s="75"/>
      <c r="M23" s="92"/>
    </row>
    <row r="24" spans="1:13" ht="129.75" customHeight="1" x14ac:dyDescent="0.25">
      <c r="A24" s="142">
        <v>13</v>
      </c>
      <c r="B24" s="139" t="s">
        <v>145</v>
      </c>
      <c r="C24" s="127">
        <v>5</v>
      </c>
      <c r="D24" s="44">
        <v>0.5</v>
      </c>
      <c r="E24" s="78">
        <f t="shared" si="1"/>
        <v>0.1</v>
      </c>
      <c r="F24" s="40"/>
      <c r="G24" s="40">
        <f>E24</f>
        <v>0.1</v>
      </c>
      <c r="H24" s="151" t="s">
        <v>179</v>
      </c>
      <c r="I24" s="107"/>
      <c r="J24" s="101"/>
      <c r="K24" s="92"/>
      <c r="L24" s="75"/>
      <c r="M24" s="92"/>
    </row>
    <row r="25" spans="1:13" ht="38.25" x14ac:dyDescent="0.25">
      <c r="A25" s="142">
        <v>14</v>
      </c>
      <c r="B25" s="139" t="s">
        <v>146</v>
      </c>
      <c r="C25" s="127">
        <v>7.22</v>
      </c>
      <c r="D25" s="127">
        <v>7.22</v>
      </c>
      <c r="E25" s="40">
        <f t="shared" ref="E25:E28" si="2">D25/C25</f>
        <v>1</v>
      </c>
      <c r="F25" s="74"/>
      <c r="G25" s="40">
        <f>E25</f>
        <v>1</v>
      </c>
      <c r="H25" s="150" t="s">
        <v>155</v>
      </c>
      <c r="I25" s="105"/>
      <c r="J25" s="102"/>
      <c r="K25" s="92"/>
      <c r="L25" s="103"/>
      <c r="M25" s="92"/>
    </row>
    <row r="26" spans="1:13" ht="89.25" x14ac:dyDescent="0.25">
      <c r="A26" s="142">
        <v>15</v>
      </c>
      <c r="B26" s="139" t="s">
        <v>147</v>
      </c>
      <c r="C26" s="130">
        <v>90</v>
      </c>
      <c r="D26" s="130">
        <v>99.4</v>
      </c>
      <c r="E26" s="78">
        <f t="shared" si="2"/>
        <v>1.1044444444444446</v>
      </c>
      <c r="F26" s="74"/>
      <c r="G26" s="61">
        <v>1</v>
      </c>
      <c r="H26" s="150" t="s">
        <v>155</v>
      </c>
      <c r="I26" s="105"/>
      <c r="J26" s="102"/>
      <c r="K26" s="92"/>
      <c r="L26" s="103"/>
      <c r="M26" s="92"/>
    </row>
    <row r="27" spans="1:13" ht="24.75" customHeight="1" x14ac:dyDescent="0.25">
      <c r="A27" s="142">
        <v>16</v>
      </c>
      <c r="B27" s="139" t="s">
        <v>75</v>
      </c>
      <c r="C27" s="130">
        <v>100</v>
      </c>
      <c r="D27" s="130">
        <v>100</v>
      </c>
      <c r="E27" s="78">
        <f t="shared" si="2"/>
        <v>1</v>
      </c>
      <c r="F27" s="74"/>
      <c r="G27" s="61">
        <v>1</v>
      </c>
      <c r="H27" s="150" t="s">
        <v>155</v>
      </c>
      <c r="I27" s="105"/>
      <c r="J27" s="102"/>
      <c r="K27" s="92"/>
      <c r="L27" s="103"/>
      <c r="M27" s="92"/>
    </row>
    <row r="28" spans="1:13" ht="82.5" customHeight="1" x14ac:dyDescent="0.25">
      <c r="A28" s="142">
        <v>17</v>
      </c>
      <c r="B28" s="139" t="s">
        <v>117</v>
      </c>
      <c r="C28" s="131">
        <v>5101.6000000000004</v>
      </c>
      <c r="D28" s="131">
        <v>3307.3</v>
      </c>
      <c r="E28" s="78">
        <f t="shared" si="2"/>
        <v>0.64828681198055516</v>
      </c>
      <c r="F28" s="74"/>
      <c r="G28" s="61">
        <f>ROUND(E28,3)</f>
        <v>0.64800000000000002</v>
      </c>
      <c r="H28" s="151" t="s">
        <v>180</v>
      </c>
      <c r="I28" s="105"/>
      <c r="J28" s="94"/>
      <c r="K28" s="92"/>
      <c r="L28" s="75"/>
      <c r="M28" s="92"/>
    </row>
    <row r="29" spans="1:13" ht="69.75" customHeight="1" x14ac:dyDescent="0.25">
      <c r="A29" s="142">
        <v>18</v>
      </c>
      <c r="B29" s="139" t="s">
        <v>148</v>
      </c>
      <c r="C29" s="131"/>
      <c r="D29" s="131"/>
      <c r="E29" s="78"/>
      <c r="F29" s="74"/>
      <c r="G29" s="61">
        <f>ROUND(E29,3)</f>
        <v>0</v>
      </c>
      <c r="H29" s="90" t="s">
        <v>156</v>
      </c>
      <c r="I29" s="105"/>
      <c r="J29" s="105"/>
      <c r="K29" s="92"/>
      <c r="L29" s="75"/>
      <c r="M29" s="97"/>
    </row>
    <row r="30" spans="1:13" ht="69.75" customHeight="1" x14ac:dyDescent="0.25">
      <c r="A30" s="142">
        <v>19</v>
      </c>
      <c r="B30" s="139" t="s">
        <v>149</v>
      </c>
      <c r="C30" s="52">
        <v>82.9</v>
      </c>
      <c r="D30" s="87">
        <v>113.4</v>
      </c>
      <c r="E30" s="40">
        <f>D30/90</f>
        <v>1.26</v>
      </c>
      <c r="F30" s="74"/>
      <c r="G30" s="40">
        <v>1</v>
      </c>
      <c r="H30" s="151" t="s">
        <v>100</v>
      </c>
      <c r="I30" s="105"/>
      <c r="J30" s="105"/>
      <c r="K30" s="92"/>
      <c r="L30" s="75"/>
      <c r="M30" s="97"/>
    </row>
    <row r="31" spans="1:13" ht="62.25" customHeight="1" x14ac:dyDescent="0.25">
      <c r="A31" s="142">
        <v>20</v>
      </c>
      <c r="B31" s="139" t="s">
        <v>150</v>
      </c>
      <c r="C31" s="140">
        <v>2.2000000000000002</v>
      </c>
      <c r="D31" s="40">
        <v>7.9</v>
      </c>
      <c r="E31" s="40">
        <f>D31/C31</f>
        <v>3.5909090909090908</v>
      </c>
      <c r="F31" s="74"/>
      <c r="G31" s="74">
        <v>1</v>
      </c>
      <c r="H31" s="151" t="s">
        <v>100</v>
      </c>
      <c r="I31" s="105"/>
      <c r="J31" s="105"/>
      <c r="K31" s="92"/>
      <c r="L31" s="75"/>
      <c r="M31" s="97"/>
    </row>
    <row r="32" spans="1:13" ht="162" customHeight="1" x14ac:dyDescent="0.25">
      <c r="A32" s="142">
        <v>21</v>
      </c>
      <c r="B32" s="139" t="s">
        <v>76</v>
      </c>
      <c r="C32" s="140">
        <v>74</v>
      </c>
      <c r="D32" s="40">
        <v>0.1</v>
      </c>
      <c r="E32" s="40">
        <f>D32/C32</f>
        <v>1.3513513513513514E-3</v>
      </c>
      <c r="F32" s="74"/>
      <c r="G32" s="74">
        <f>E32</f>
        <v>1.3513513513513514E-3</v>
      </c>
      <c r="H32" s="155" t="s">
        <v>161</v>
      </c>
      <c r="I32" s="109"/>
      <c r="J32" s="109"/>
      <c r="K32" s="92"/>
      <c r="L32" s="75"/>
      <c r="M32" s="97"/>
    </row>
    <row r="33" spans="1:13" ht="74.25" customHeight="1" x14ac:dyDescent="0.25">
      <c r="A33" s="142">
        <v>22</v>
      </c>
      <c r="B33" s="139" t="s">
        <v>77</v>
      </c>
      <c r="C33" s="140">
        <v>100</v>
      </c>
      <c r="D33" s="40">
        <v>100</v>
      </c>
      <c r="E33" s="74">
        <v>1</v>
      </c>
      <c r="F33" s="74"/>
      <c r="G33" s="74">
        <v>1</v>
      </c>
      <c r="H33" s="151" t="s">
        <v>100</v>
      </c>
      <c r="I33" s="109"/>
      <c r="J33" s="109"/>
      <c r="K33" s="92"/>
      <c r="L33" s="75"/>
      <c r="M33" s="97"/>
    </row>
    <row r="34" spans="1:13" ht="51" x14ac:dyDescent="0.25">
      <c r="A34" s="142">
        <v>23</v>
      </c>
      <c r="B34" s="139" t="s">
        <v>125</v>
      </c>
      <c r="C34" s="140">
        <v>91</v>
      </c>
      <c r="D34" s="40">
        <v>100</v>
      </c>
      <c r="E34" s="74">
        <v>1</v>
      </c>
      <c r="F34" s="74"/>
      <c r="G34" s="74">
        <v>1</v>
      </c>
      <c r="H34" s="151" t="s">
        <v>100</v>
      </c>
    </row>
    <row r="35" spans="1:13" ht="51" x14ac:dyDescent="0.25">
      <c r="A35" s="142">
        <v>24</v>
      </c>
      <c r="B35" s="139" t="s">
        <v>124</v>
      </c>
      <c r="C35" s="126" t="s">
        <v>78</v>
      </c>
      <c r="D35" s="40">
        <v>1</v>
      </c>
      <c r="E35" s="74">
        <v>1</v>
      </c>
      <c r="F35" s="74"/>
      <c r="G35" s="74">
        <v>1</v>
      </c>
      <c r="H35" s="151" t="s">
        <v>100</v>
      </c>
    </row>
    <row r="36" spans="1:13" ht="26.25" x14ac:dyDescent="0.25">
      <c r="A36" s="142">
        <v>25</v>
      </c>
      <c r="B36" s="139" t="s">
        <v>126</v>
      </c>
      <c r="C36" s="126" t="s">
        <v>79</v>
      </c>
      <c r="D36" s="40">
        <v>15</v>
      </c>
      <c r="E36" s="74">
        <v>1</v>
      </c>
      <c r="F36" s="74"/>
      <c r="G36" s="74">
        <v>1</v>
      </c>
      <c r="H36" s="151" t="s">
        <v>100</v>
      </c>
    </row>
    <row r="37" spans="1:13" ht="15" customHeight="1" x14ac:dyDescent="0.25">
      <c r="A37" s="108"/>
      <c r="B37" s="217" t="s">
        <v>102</v>
      </c>
      <c r="C37" s="217"/>
      <c r="D37" s="217"/>
      <c r="E37" s="218">
        <f>ROUND(G13+G14+G15+G16+G17+G18+G19+G20+G21+G22+G23+G24+G25+G26+G27+G28+G29+G30+G31+G32+G33+G34+G35+G36,3)</f>
        <v>20.041</v>
      </c>
      <c r="F37" s="219"/>
      <c r="G37" s="115"/>
      <c r="H37" s="149"/>
      <c r="I37" s="1">
        <f>E37/24</f>
        <v>0.83504166666666668</v>
      </c>
    </row>
    <row r="38" spans="1:13" ht="15.75" x14ac:dyDescent="0.25">
      <c r="H38" s="145"/>
    </row>
    <row r="39" spans="1:13" ht="18.75" x14ac:dyDescent="0.35">
      <c r="A39" s="143" t="s">
        <v>103</v>
      </c>
      <c r="B39" s="143"/>
      <c r="C39" s="143"/>
      <c r="D39" s="143"/>
      <c r="E39" s="143"/>
      <c r="F39" s="143"/>
      <c r="G39" s="143"/>
      <c r="H39" s="116"/>
    </row>
    <row r="40" spans="1:13" ht="36" customHeight="1" x14ac:dyDescent="0.35">
      <c r="A40" s="143" t="s">
        <v>104</v>
      </c>
      <c r="B40" s="143"/>
      <c r="C40" s="143"/>
      <c r="D40" s="143"/>
      <c r="E40" s="143"/>
      <c r="F40" s="143"/>
      <c r="G40" s="143"/>
      <c r="H40" s="144"/>
    </row>
    <row r="41" spans="1:13" ht="58.5" customHeight="1" x14ac:dyDescent="0.35">
      <c r="A41" s="143" t="s">
        <v>105</v>
      </c>
      <c r="B41" s="143"/>
      <c r="C41" s="143"/>
      <c r="D41" s="143"/>
      <c r="E41" s="143"/>
      <c r="F41" s="143"/>
      <c r="G41" s="143"/>
      <c r="H41" s="144"/>
    </row>
    <row r="42" spans="1:13" ht="15.75" x14ac:dyDescent="0.25">
      <c r="A42" s="116"/>
      <c r="B42" s="123"/>
      <c r="C42" s="116"/>
      <c r="D42" s="116"/>
      <c r="E42" s="117"/>
      <c r="F42" s="116"/>
      <c r="G42" s="117"/>
      <c r="H42" s="145"/>
    </row>
    <row r="43" spans="1:13" ht="38.25" customHeight="1" x14ac:dyDescent="0.25">
      <c r="A43" s="212" t="s">
        <v>92</v>
      </c>
      <c r="B43" s="212"/>
      <c r="C43" s="212"/>
      <c r="D43" s="212"/>
      <c r="E43" s="212"/>
      <c r="F43" s="212"/>
      <c r="G43" s="212"/>
      <c r="H43" s="212"/>
    </row>
    <row r="44" spans="1:13" ht="15" customHeight="1" x14ac:dyDescent="0.25">
      <c r="A44" s="116"/>
      <c r="B44" s="123"/>
      <c r="C44" s="116"/>
      <c r="D44" s="116"/>
      <c r="E44" s="117"/>
      <c r="F44" s="116"/>
      <c r="G44" s="117"/>
      <c r="H44" s="144"/>
    </row>
    <row r="45" spans="1:13" ht="18.75" x14ac:dyDescent="0.35">
      <c r="A45" s="143" t="s">
        <v>106</v>
      </c>
      <c r="B45" s="143"/>
      <c r="C45" s="143"/>
      <c r="D45" s="143"/>
      <c r="E45" s="143"/>
      <c r="F45" s="143"/>
      <c r="G45" s="143"/>
      <c r="H45" s="116"/>
    </row>
    <row r="46" spans="1:13" ht="18.75" x14ac:dyDescent="0.35">
      <c r="A46" s="116" t="s">
        <v>107</v>
      </c>
      <c r="B46" s="123"/>
      <c r="C46" s="116"/>
      <c r="D46" s="116"/>
      <c r="E46" s="117"/>
      <c r="F46" s="116"/>
      <c r="G46" s="117"/>
      <c r="H46" s="146"/>
    </row>
    <row r="47" spans="1:13" ht="18.75" x14ac:dyDescent="0.35">
      <c r="A47" s="116" t="s">
        <v>103</v>
      </c>
      <c r="B47" s="123"/>
      <c r="C47" s="116"/>
      <c r="D47" s="116"/>
      <c r="E47" s="117"/>
      <c r="F47" s="116"/>
      <c r="G47" s="117"/>
      <c r="H47" s="143"/>
    </row>
    <row r="48" spans="1:13" ht="15.75" x14ac:dyDescent="0.25">
      <c r="A48" s="116" t="s">
        <v>93</v>
      </c>
      <c r="B48" s="123"/>
      <c r="C48" s="116"/>
      <c r="D48" s="116"/>
      <c r="E48" s="117"/>
      <c r="F48" s="116"/>
      <c r="G48" s="117"/>
      <c r="H48" s="143"/>
    </row>
    <row r="49" spans="1:8" ht="15.75" x14ac:dyDescent="0.25">
      <c r="A49" s="116"/>
      <c r="B49" s="123"/>
      <c r="C49" s="116"/>
      <c r="D49" s="116"/>
      <c r="E49" s="117"/>
      <c r="F49" s="116"/>
      <c r="G49" s="117"/>
      <c r="H49" s="146"/>
    </row>
    <row r="50" spans="1:8" ht="39.75" customHeight="1" x14ac:dyDescent="0.25">
      <c r="A50" s="212" t="s">
        <v>181</v>
      </c>
      <c r="B50" s="212"/>
      <c r="C50" s="212"/>
      <c r="D50" s="212"/>
      <c r="E50" s="212"/>
      <c r="F50" s="212"/>
      <c r="G50" s="212"/>
      <c r="H50" s="212"/>
    </row>
    <row r="51" spans="1:8" ht="15" customHeight="1" x14ac:dyDescent="0.25">
      <c r="A51" s="120" t="s">
        <v>118</v>
      </c>
      <c r="B51" s="120"/>
      <c r="C51" s="120"/>
      <c r="D51" s="120"/>
      <c r="E51" s="120"/>
      <c r="F51" s="120"/>
      <c r="G51" s="120"/>
      <c r="H51" s="144"/>
    </row>
    <row r="52" spans="1:8" ht="15.75" x14ac:dyDescent="0.25">
      <c r="A52" s="118"/>
      <c r="B52" s="123"/>
      <c r="C52" s="116"/>
      <c r="D52" s="116"/>
      <c r="E52" s="117"/>
      <c r="F52" s="116"/>
      <c r="G52" s="117"/>
      <c r="H52" s="145"/>
    </row>
    <row r="53" spans="1:8" ht="17.25" x14ac:dyDescent="0.3">
      <c r="A53" s="211" t="s">
        <v>182</v>
      </c>
      <c r="B53" s="211"/>
      <c r="C53" s="211"/>
      <c r="D53" s="119" t="e">
        <f>E37/#REF!</f>
        <v>#REF!</v>
      </c>
      <c r="E53" s="120"/>
      <c r="F53" s="120"/>
      <c r="G53" s="120"/>
      <c r="H53" s="116"/>
    </row>
    <row r="54" spans="1:8" ht="15.75" x14ac:dyDescent="0.25">
      <c r="A54" s="143" t="s">
        <v>94</v>
      </c>
      <c r="B54" s="143"/>
      <c r="C54" s="143"/>
      <c r="D54" s="143"/>
      <c r="E54" s="143"/>
      <c r="F54" s="143"/>
      <c r="G54" s="143"/>
      <c r="H54" s="143"/>
    </row>
    <row r="55" spans="1:8" ht="15.75" x14ac:dyDescent="0.25">
      <c r="A55" s="121"/>
      <c r="B55" s="123"/>
      <c r="C55" s="116"/>
      <c r="D55" s="116"/>
      <c r="E55" s="117"/>
      <c r="F55" s="116"/>
      <c r="G55" s="117"/>
      <c r="H55" s="116"/>
    </row>
    <row r="56" spans="1:8" ht="18.75" x14ac:dyDescent="0.35">
      <c r="A56" s="143" t="s">
        <v>108</v>
      </c>
      <c r="B56" s="143"/>
      <c r="C56" s="143"/>
      <c r="D56" s="143"/>
      <c r="E56" s="143"/>
      <c r="F56" s="143"/>
      <c r="G56" s="143"/>
      <c r="H56" s="146"/>
    </row>
    <row r="57" spans="1:8" ht="18.75" x14ac:dyDescent="0.35">
      <c r="A57" s="143" t="s">
        <v>109</v>
      </c>
      <c r="B57" s="143"/>
      <c r="C57" s="143"/>
      <c r="D57" s="143"/>
      <c r="E57" s="143"/>
      <c r="F57" s="143"/>
      <c r="G57" s="143"/>
      <c r="H57" s="143"/>
    </row>
    <row r="58" spans="1:8" ht="18.75" x14ac:dyDescent="0.35">
      <c r="A58" s="143" t="s">
        <v>110</v>
      </c>
      <c r="B58" s="143"/>
      <c r="C58" s="143"/>
      <c r="D58" s="143"/>
      <c r="E58" s="143"/>
      <c r="F58" s="143"/>
      <c r="G58" s="143"/>
      <c r="H58" s="143"/>
    </row>
    <row r="59" spans="1:8" ht="15.75" x14ac:dyDescent="0.25">
      <c r="A59" s="143" t="s">
        <v>95</v>
      </c>
      <c r="B59" s="143"/>
      <c r="C59" s="143"/>
      <c r="D59" s="143"/>
      <c r="E59" s="143"/>
      <c r="F59" s="143"/>
      <c r="G59" s="143"/>
      <c r="H59" s="143"/>
    </row>
    <row r="60" spans="1:8" ht="15.75" x14ac:dyDescent="0.25">
      <c r="A60" s="121"/>
      <c r="B60" s="123"/>
      <c r="C60" s="116"/>
      <c r="D60" s="116"/>
      <c r="E60" s="117"/>
      <c r="F60" s="116"/>
      <c r="G60" s="117"/>
      <c r="H60" s="116"/>
    </row>
    <row r="61" spans="1:8" ht="45" customHeight="1" x14ac:dyDescent="0.25">
      <c r="A61" s="212" t="s">
        <v>183</v>
      </c>
      <c r="B61" s="212"/>
      <c r="C61" s="212"/>
      <c r="D61" s="212"/>
      <c r="E61" s="212"/>
      <c r="F61" s="212"/>
      <c r="G61" s="212"/>
      <c r="H61" s="212"/>
    </row>
    <row r="62" spans="1:8" ht="15.75" x14ac:dyDescent="0.25">
      <c r="A62" s="144"/>
      <c r="B62" s="144"/>
      <c r="C62" s="144"/>
      <c r="D62" s="144"/>
      <c r="E62" s="144"/>
      <c r="F62" s="144"/>
      <c r="G62" s="144"/>
      <c r="H62" s="116"/>
    </row>
    <row r="63" spans="1:8" ht="21.75" customHeight="1" x14ac:dyDescent="0.3">
      <c r="A63" s="214" t="s">
        <v>162</v>
      </c>
      <c r="B63" s="214"/>
      <c r="C63" s="145"/>
      <c r="D63" s="145"/>
      <c r="E63" s="145"/>
      <c r="F63" s="145"/>
      <c r="G63" s="145"/>
      <c r="H63" s="144"/>
    </row>
    <row r="64" spans="1:8" ht="31.5" customHeight="1" x14ac:dyDescent="0.25">
      <c r="A64" s="121"/>
      <c r="B64" s="123"/>
      <c r="C64" s="116"/>
      <c r="D64" s="116"/>
      <c r="E64" s="117"/>
      <c r="F64" s="116"/>
      <c r="G64" s="117"/>
      <c r="H64" s="144"/>
    </row>
    <row r="65" spans="1:8" ht="16.5" customHeight="1" x14ac:dyDescent="0.25">
      <c r="A65" s="212" t="s">
        <v>96</v>
      </c>
      <c r="B65" s="212"/>
      <c r="C65" s="212"/>
      <c r="D65" s="212"/>
      <c r="E65" s="212"/>
      <c r="F65" s="212"/>
      <c r="G65" s="212"/>
      <c r="H65" s="212"/>
    </row>
    <row r="66" spans="1:8" ht="15" customHeight="1" x14ac:dyDescent="0.25">
      <c r="A66" s="212"/>
      <c r="B66" s="212"/>
      <c r="C66" s="212"/>
      <c r="D66" s="212"/>
      <c r="E66" s="212"/>
      <c r="F66" s="212"/>
      <c r="G66" s="212"/>
      <c r="H66" s="212"/>
    </row>
    <row r="67" spans="1:8" ht="17.25" customHeight="1" x14ac:dyDescent="0.3">
      <c r="A67" s="211" t="s">
        <v>157</v>
      </c>
      <c r="B67" s="211"/>
      <c r="C67" s="145"/>
      <c r="D67" s="145"/>
      <c r="E67" s="145"/>
      <c r="F67" s="145"/>
      <c r="G67" s="145"/>
      <c r="H67" s="144"/>
    </row>
    <row r="68" spans="1:8" ht="18.75" x14ac:dyDescent="0.35">
      <c r="A68" s="215" t="s">
        <v>111</v>
      </c>
      <c r="B68" s="215"/>
      <c r="C68" s="215"/>
      <c r="D68" s="215"/>
      <c r="E68" s="215"/>
      <c r="F68" s="215"/>
      <c r="G68" s="215"/>
      <c r="H68" s="116"/>
    </row>
    <row r="69" spans="1:8" ht="18.75" x14ac:dyDescent="0.35">
      <c r="A69" s="143" t="s">
        <v>112</v>
      </c>
      <c r="B69" s="143"/>
      <c r="C69" s="143"/>
      <c r="D69" s="143"/>
      <c r="E69" s="143"/>
      <c r="F69" s="143"/>
      <c r="G69" s="143"/>
      <c r="H69" s="116"/>
    </row>
    <row r="70" spans="1:8" ht="18.75" x14ac:dyDescent="0.35">
      <c r="A70" s="143" t="s">
        <v>109</v>
      </c>
      <c r="B70" s="143"/>
      <c r="C70" s="143"/>
      <c r="D70" s="143"/>
      <c r="E70" s="143"/>
      <c r="F70" s="143"/>
      <c r="G70" s="143"/>
      <c r="H70" s="147"/>
    </row>
    <row r="71" spans="1:8" ht="18.75" x14ac:dyDescent="0.35">
      <c r="A71" s="215" t="s">
        <v>113</v>
      </c>
      <c r="B71" s="215"/>
      <c r="C71" s="215"/>
      <c r="D71" s="215"/>
      <c r="E71" s="215"/>
      <c r="F71" s="215"/>
      <c r="G71" s="215"/>
    </row>
    <row r="72" spans="1:8" ht="18.75" customHeight="1" x14ac:dyDescent="0.25">
      <c r="A72" s="213" t="s">
        <v>154</v>
      </c>
      <c r="B72" s="213"/>
      <c r="C72" s="213"/>
      <c r="D72" s="213"/>
      <c r="E72" s="213"/>
      <c r="F72" s="213"/>
      <c r="G72" s="213"/>
      <c r="H72" s="213"/>
    </row>
    <row r="73" spans="1:8" ht="15.75" x14ac:dyDescent="0.25">
      <c r="A73" s="144"/>
      <c r="B73" s="144"/>
      <c r="C73" s="144"/>
      <c r="D73" s="144"/>
      <c r="E73" s="144"/>
      <c r="F73" s="144"/>
      <c r="G73" s="144"/>
    </row>
    <row r="74" spans="1:8" ht="17.25" x14ac:dyDescent="0.3">
      <c r="A74" s="211" t="s">
        <v>163</v>
      </c>
      <c r="B74" s="211"/>
      <c r="C74" s="145"/>
      <c r="D74" s="145"/>
      <c r="E74" s="145"/>
      <c r="F74" s="145"/>
      <c r="G74" s="145"/>
    </row>
    <row r="75" spans="1:8" ht="15.75" x14ac:dyDescent="0.25">
      <c r="A75" s="121"/>
      <c r="B75" s="123"/>
      <c r="C75" s="116"/>
      <c r="D75" s="116"/>
      <c r="E75" s="117"/>
      <c r="F75" s="116"/>
      <c r="G75" s="117"/>
    </row>
    <row r="76" spans="1:8" ht="15.75" x14ac:dyDescent="0.25">
      <c r="A76" s="143" t="s">
        <v>97</v>
      </c>
      <c r="B76" s="143"/>
      <c r="C76" s="143"/>
      <c r="D76" s="143"/>
      <c r="E76" s="143"/>
      <c r="F76" s="143"/>
      <c r="G76" s="143"/>
    </row>
    <row r="77" spans="1:8" ht="15.75" x14ac:dyDescent="0.25">
      <c r="A77" s="121"/>
      <c r="B77" s="123"/>
      <c r="C77" s="116"/>
      <c r="D77" s="116"/>
      <c r="E77" s="117"/>
      <c r="F77" s="116"/>
      <c r="G77" s="117"/>
    </row>
    <row r="78" spans="1:8" ht="18.75" x14ac:dyDescent="0.35">
      <c r="A78" s="215" t="s">
        <v>114</v>
      </c>
      <c r="B78" s="215"/>
      <c r="C78" s="215"/>
      <c r="D78" s="215"/>
      <c r="E78" s="215"/>
      <c r="F78" s="215"/>
      <c r="G78" s="215"/>
    </row>
    <row r="79" spans="1:8" ht="18.75" x14ac:dyDescent="0.35">
      <c r="A79" s="143" t="s">
        <v>115</v>
      </c>
      <c r="B79" s="143"/>
      <c r="C79" s="143"/>
      <c r="D79" s="143"/>
      <c r="E79" s="143"/>
      <c r="F79" s="143"/>
      <c r="G79" s="143"/>
    </row>
    <row r="80" spans="1:8" ht="18.75" x14ac:dyDescent="0.35">
      <c r="A80" s="143" t="s">
        <v>107</v>
      </c>
      <c r="B80" s="143"/>
      <c r="C80" s="143"/>
      <c r="D80" s="143"/>
      <c r="E80" s="143"/>
      <c r="F80" s="143"/>
      <c r="G80" s="143"/>
    </row>
    <row r="81" spans="1:8" ht="18.75" x14ac:dyDescent="0.35">
      <c r="A81" s="143" t="s">
        <v>116</v>
      </c>
      <c r="B81" s="143"/>
      <c r="C81" s="143"/>
      <c r="D81" s="143"/>
      <c r="E81" s="143"/>
      <c r="F81" s="143"/>
      <c r="G81" s="143"/>
    </row>
    <row r="82" spans="1:8" ht="15.75" x14ac:dyDescent="0.25">
      <c r="A82" s="121"/>
      <c r="B82" s="123"/>
      <c r="C82" s="116"/>
      <c r="D82" s="116"/>
      <c r="E82" s="117"/>
      <c r="F82" s="116"/>
      <c r="G82" s="117"/>
    </row>
    <row r="83" spans="1:8" ht="17.25" x14ac:dyDescent="0.3">
      <c r="A83" s="211" t="s">
        <v>184</v>
      </c>
      <c r="B83" s="211"/>
      <c r="C83" s="211"/>
      <c r="D83" s="211"/>
      <c r="E83" s="211"/>
      <c r="F83" s="211"/>
      <c r="G83" s="211"/>
    </row>
    <row r="84" spans="1:8" ht="15.75" x14ac:dyDescent="0.25">
      <c r="A84" s="121"/>
      <c r="B84" s="123"/>
      <c r="C84" s="116"/>
      <c r="D84" s="116"/>
      <c r="E84" s="117"/>
      <c r="F84" s="116"/>
      <c r="G84" s="117"/>
    </row>
    <row r="85" spans="1:8" ht="60" customHeight="1" x14ac:dyDescent="0.3">
      <c r="A85" s="216" t="s">
        <v>185</v>
      </c>
      <c r="B85" s="216"/>
      <c r="C85" s="216"/>
      <c r="D85" s="216"/>
      <c r="E85" s="216"/>
      <c r="F85" s="216"/>
      <c r="G85" s="216"/>
      <c r="H85" s="216"/>
    </row>
    <row r="86" spans="1:8" ht="15.75" x14ac:dyDescent="0.25">
      <c r="A86" s="144"/>
      <c r="B86" s="144"/>
      <c r="C86" s="144"/>
      <c r="D86" s="144"/>
      <c r="E86" s="144"/>
      <c r="F86" s="144"/>
      <c r="G86" s="144"/>
    </row>
    <row r="87" spans="1:8" ht="15.75" x14ac:dyDescent="0.25">
      <c r="A87" s="144"/>
      <c r="B87" s="144"/>
      <c r="C87" s="144"/>
      <c r="D87" s="144"/>
      <c r="E87" s="144"/>
      <c r="F87" s="144"/>
      <c r="G87" s="144"/>
    </row>
    <row r="88" spans="1:8" ht="15.75" x14ac:dyDescent="0.25">
      <c r="A88" s="144"/>
      <c r="B88" s="144"/>
      <c r="C88" s="144"/>
      <c r="D88" s="144"/>
      <c r="E88" s="144"/>
      <c r="F88" s="144"/>
      <c r="G88" s="144"/>
    </row>
    <row r="89" spans="1:8" ht="15.75" x14ac:dyDescent="0.25">
      <c r="A89" s="144"/>
      <c r="B89" s="144"/>
      <c r="C89" s="144"/>
      <c r="D89" s="144"/>
      <c r="E89" s="144"/>
      <c r="F89" s="144"/>
      <c r="G89" s="144"/>
    </row>
    <row r="90" spans="1:8" ht="15.75" x14ac:dyDescent="0.25">
      <c r="A90" s="144"/>
      <c r="B90" s="144"/>
      <c r="C90" s="144"/>
      <c r="D90" s="144"/>
      <c r="E90" s="144"/>
      <c r="F90" s="144"/>
      <c r="G90" s="144"/>
    </row>
    <row r="91" spans="1:8" ht="15.75" x14ac:dyDescent="0.25">
      <c r="A91" s="144"/>
      <c r="B91" s="144"/>
      <c r="C91" s="144"/>
      <c r="D91" s="144"/>
      <c r="E91" s="144"/>
      <c r="F91" s="144"/>
      <c r="G91" s="144"/>
    </row>
    <row r="92" spans="1:8" ht="15.75" x14ac:dyDescent="0.25">
      <c r="A92" s="116"/>
      <c r="B92" s="123"/>
      <c r="C92" s="116"/>
      <c r="D92" s="116"/>
      <c r="E92" s="117"/>
      <c r="F92" s="116"/>
      <c r="G92" s="117"/>
    </row>
    <row r="93" spans="1:8" ht="15.75" x14ac:dyDescent="0.25">
      <c r="A93" s="116"/>
      <c r="B93" s="123"/>
      <c r="C93" s="116"/>
      <c r="D93" s="116"/>
      <c r="E93" s="117"/>
      <c r="F93" s="116"/>
      <c r="G93" s="117"/>
    </row>
    <row r="94" spans="1:8" ht="15.75" x14ac:dyDescent="0.25">
      <c r="A94" s="116"/>
      <c r="B94" s="123"/>
      <c r="C94" s="116"/>
      <c r="D94" s="116"/>
      <c r="E94" s="117"/>
      <c r="F94" s="116"/>
      <c r="G94" s="117"/>
    </row>
    <row r="95" spans="1:8" ht="23.25" x14ac:dyDescent="0.35">
      <c r="A95" s="210"/>
      <c r="B95" s="210"/>
      <c r="C95" s="153"/>
      <c r="D95" s="153"/>
      <c r="E95" s="154"/>
      <c r="F95" s="154"/>
      <c r="G95" s="154"/>
      <c r="H95" s="154"/>
    </row>
    <row r="106" spans="1:2" x14ac:dyDescent="0.25">
      <c r="A106" s="209" t="s">
        <v>120</v>
      </c>
      <c r="B106" s="209"/>
    </row>
  </sheetData>
  <mergeCells count="34">
    <mergeCell ref="A43:H43"/>
    <mergeCell ref="A50:H50"/>
    <mergeCell ref="A85:H85"/>
    <mergeCell ref="F8:F9"/>
    <mergeCell ref="B37:D37"/>
    <mergeCell ref="E37:F37"/>
    <mergeCell ref="A10:A11"/>
    <mergeCell ref="B10:H11"/>
    <mergeCell ref="A106:B106"/>
    <mergeCell ref="A95:B95"/>
    <mergeCell ref="A53:C53"/>
    <mergeCell ref="A61:H61"/>
    <mergeCell ref="A72:H72"/>
    <mergeCell ref="A65:H65"/>
    <mergeCell ref="A66:H66"/>
    <mergeCell ref="A63:B63"/>
    <mergeCell ref="A67:B67"/>
    <mergeCell ref="A68:G68"/>
    <mergeCell ref="A71:G71"/>
    <mergeCell ref="A83:G83"/>
    <mergeCell ref="A78:G78"/>
    <mergeCell ref="A74:B74"/>
    <mergeCell ref="A1:H1"/>
    <mergeCell ref="A4:H4"/>
    <mergeCell ref="A5:H5"/>
    <mergeCell ref="A2:H3"/>
    <mergeCell ref="A7:A9"/>
    <mergeCell ref="B7:B9"/>
    <mergeCell ref="C7:D7"/>
    <mergeCell ref="H7:H9"/>
    <mergeCell ref="C8:C9"/>
    <mergeCell ref="D8:D9"/>
    <mergeCell ref="G7:G9"/>
    <mergeCell ref="E8:E9"/>
  </mergeCells>
  <pageMargins left="0.70866141732283472" right="0.70866141732283472" top="0.74803149606299213" bottom="0.74803149606299213" header="0.31496062992125984" footer="0.31496062992125984"/>
  <pageSetup paperSize="9" scale="48" fitToHeight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ЦПП</vt:lpstr>
      <vt:lpstr>Форма 1</vt:lpstr>
      <vt:lpstr>Форма 2</vt:lpstr>
      <vt:lpstr>Форма 3</vt:lpstr>
      <vt:lpstr>Форма 4</vt:lpstr>
      <vt:lpstr>Форма 5</vt:lpstr>
      <vt:lpstr>Форма 6</vt:lpstr>
      <vt:lpstr>ОЭфР ГП</vt:lpstr>
      <vt:lpstr>Оценка в целом </vt:lpstr>
      <vt:lpstr>'Оценка в целом '!_GoBack</vt:lpstr>
      <vt:lpstr>'Оценка в целом '!Область_печати</vt:lpstr>
      <vt:lpstr>'Форма 3'!Область_печати</vt:lpstr>
      <vt:lpstr>ЦПП!Область_печати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2022-03-18T08:49:41Z</dcterms:modified>
</cp:coreProperties>
</file>